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rec\Desktop\"/>
    </mc:Choice>
  </mc:AlternateContent>
  <xr:revisionPtr revIDLastSave="0" documentId="13_ncr:1_{B494546E-E3BE-496E-92AD-2FF0D8761C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LASİK SINAV10" sheetId="1" r:id="rId1"/>
    <sheet name="KLASİK SINAV20" sheetId="3" r:id="rId2"/>
  </sheets>
  <definedNames>
    <definedName name="_xlnm.Print_Area" localSheetId="0">'KLASİK SINAV10'!$A$1:$O$69</definedName>
    <definedName name="_xlnm.Print_Area" localSheetId="1">'KLASİK SINAV20'!$A$1:$Y$69</definedName>
  </definedNames>
  <calcPr calcId="191029"/>
</workbook>
</file>

<file path=xl/calcChain.xml><?xml version="1.0" encoding="utf-8"?>
<calcChain xmlns="http://schemas.openxmlformats.org/spreadsheetml/2006/main">
  <c r="A15" i="1" l="1"/>
  <c r="P29" i="1"/>
  <c r="P30" i="1"/>
  <c r="P31" i="1"/>
  <c r="P32" i="1"/>
  <c r="L12" i="3"/>
  <c r="L11" i="3"/>
  <c r="Z31" i="3"/>
  <c r="Z32" i="3"/>
  <c r="Y21" i="3"/>
  <c r="O25" i="1"/>
  <c r="O24" i="1"/>
  <c r="M7" i="1"/>
  <c r="M11" i="1"/>
  <c r="M10" i="1"/>
  <c r="M9" i="1"/>
  <c r="M8" i="1"/>
  <c r="E25" i="1"/>
  <c r="J12" i="1"/>
  <c r="J11" i="1"/>
  <c r="J7" i="1"/>
  <c r="Y30" i="3"/>
  <c r="Z30" i="3" s="1"/>
  <c r="Y31" i="3"/>
  <c r="Y32" i="3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Y48" i="3"/>
  <c r="Y49" i="3"/>
  <c r="Z49" i="3" s="1"/>
  <c r="Y50" i="3"/>
  <c r="Y51" i="3"/>
  <c r="Z51" i="3" s="1"/>
  <c r="Y52" i="3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Y60" i="3"/>
  <c r="Z60" i="3" s="1"/>
  <c r="Y61" i="3"/>
  <c r="Z61" i="3" s="1"/>
  <c r="Y62" i="3"/>
  <c r="Z62" i="3" s="1"/>
  <c r="Y63" i="3"/>
  <c r="Z63" i="3" s="1"/>
  <c r="Y64" i="3"/>
  <c r="Z64" i="3" s="1"/>
  <c r="Y65" i="3"/>
  <c r="Z65" i="3" s="1"/>
  <c r="Y66" i="3"/>
  <c r="Y67" i="3"/>
  <c r="Y68" i="3"/>
  <c r="Z68" i="3" s="1"/>
  <c r="Y69" i="3"/>
  <c r="Z69" i="3" s="1"/>
  <c r="Y70" i="3"/>
  <c r="Z70" i="3" s="1"/>
  <c r="Y29" i="3"/>
  <c r="Z29" i="3" s="1"/>
  <c r="O22" i="3"/>
  <c r="P22" i="3"/>
  <c r="Q22" i="3"/>
  <c r="R22" i="3"/>
  <c r="S22" i="3"/>
  <c r="T22" i="3"/>
  <c r="U22" i="3"/>
  <c r="V22" i="3"/>
  <c r="W22" i="3"/>
  <c r="X22" i="3"/>
  <c r="Z67" i="3"/>
  <c r="Z66" i="3"/>
  <c r="Z59" i="3"/>
  <c r="Z52" i="3"/>
  <c r="Z50" i="3"/>
  <c r="Z48" i="3"/>
  <c r="Z47" i="3"/>
  <c r="A30" i="3"/>
  <c r="N22" i="3"/>
  <c r="M22" i="3"/>
  <c r="L22" i="3"/>
  <c r="K22" i="3"/>
  <c r="J22" i="3"/>
  <c r="I22" i="3"/>
  <c r="H22" i="3"/>
  <c r="G22" i="3"/>
  <c r="F22" i="3"/>
  <c r="E22" i="3"/>
  <c r="L7" i="3"/>
  <c r="E25" i="3" s="1"/>
  <c r="E26" i="3" s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P70" i="1" s="1"/>
  <c r="O29" i="1"/>
  <c r="Y22" i="3" l="1"/>
  <c r="N25" i="1"/>
  <c r="K25" i="1"/>
  <c r="L25" i="1"/>
  <c r="G25" i="1"/>
  <c r="M25" i="1"/>
  <c r="J25" i="1"/>
  <c r="I25" i="1"/>
  <c r="H25" i="1"/>
  <c r="F25" i="1"/>
  <c r="S24" i="3"/>
  <c r="R24" i="3"/>
  <c r="X25" i="3"/>
  <c r="X26" i="3" s="1"/>
  <c r="Q24" i="3"/>
  <c r="P24" i="3"/>
  <c r="V25" i="3"/>
  <c r="V26" i="3" s="1"/>
  <c r="O24" i="3"/>
  <c r="T23" i="3"/>
  <c r="S23" i="3"/>
  <c r="R23" i="3"/>
  <c r="Q23" i="3"/>
  <c r="U25" i="3"/>
  <c r="U26" i="3" s="1"/>
  <c r="P23" i="3"/>
  <c r="P25" i="3"/>
  <c r="P26" i="3" s="1"/>
  <c r="Q25" i="3"/>
  <c r="Q26" i="3" s="1"/>
  <c r="O23" i="3"/>
  <c r="O25" i="3"/>
  <c r="O26" i="3" s="1"/>
  <c r="X23" i="3"/>
  <c r="X24" i="3"/>
  <c r="W23" i="3"/>
  <c r="V23" i="3"/>
  <c r="U23" i="3"/>
  <c r="W25" i="3"/>
  <c r="W26" i="3" s="1"/>
  <c r="T25" i="3"/>
  <c r="T26" i="3" s="1"/>
  <c r="S25" i="3"/>
  <c r="S26" i="3" s="1"/>
  <c r="R25" i="3"/>
  <c r="R26" i="3" s="1"/>
  <c r="V24" i="3"/>
  <c r="U24" i="3"/>
  <c r="T24" i="3"/>
  <c r="W24" i="3"/>
  <c r="G25" i="3"/>
  <c r="G26" i="3" s="1"/>
  <c r="K25" i="3"/>
  <c r="K26" i="3" s="1"/>
  <c r="H25" i="3"/>
  <c r="H26" i="3" s="1"/>
  <c r="L25" i="3"/>
  <c r="L26" i="3" s="1"/>
  <c r="H24" i="3"/>
  <c r="J25" i="3"/>
  <c r="J26" i="3" s="1"/>
  <c r="I25" i="3"/>
  <c r="I26" i="3" s="1"/>
  <c r="F25" i="3"/>
  <c r="F26" i="3" s="1"/>
  <c r="M25" i="3"/>
  <c r="M26" i="3" s="1"/>
  <c r="L23" i="3"/>
  <c r="M23" i="3"/>
  <c r="N23" i="3"/>
  <c r="E24" i="3"/>
  <c r="F24" i="3"/>
  <c r="L8" i="3"/>
  <c r="L10" i="3" s="1"/>
  <c r="G12" i="3"/>
  <c r="G11" i="3"/>
  <c r="G8" i="3"/>
  <c r="G10" i="3"/>
  <c r="L9" i="3"/>
  <c r="G9" i="3"/>
  <c r="N25" i="3"/>
  <c r="N26" i="3" s="1"/>
  <c r="A31" i="3"/>
  <c r="T8" i="3"/>
  <c r="E23" i="3"/>
  <c r="H23" i="3"/>
  <c r="M24" i="3"/>
  <c r="A32" i="3"/>
  <c r="T7" i="3"/>
  <c r="I23" i="3"/>
  <c r="N24" i="3"/>
  <c r="T10" i="3"/>
  <c r="G24" i="3"/>
  <c r="J23" i="3"/>
  <c r="T9" i="3"/>
  <c r="I24" i="3"/>
  <c r="J24" i="3"/>
  <c r="F23" i="3"/>
  <c r="K24" i="3"/>
  <c r="G23" i="3"/>
  <c r="L24" i="3"/>
  <c r="K23" i="3"/>
  <c r="A30" i="1"/>
  <c r="A31" i="1" s="1"/>
  <c r="A32" i="1" s="1"/>
  <c r="T11" i="3" l="1"/>
  <c r="T12" i="3" s="1"/>
  <c r="A15" i="3" s="1"/>
  <c r="A17" i="3"/>
  <c r="Y24" i="3"/>
  <c r="Y23" i="3"/>
  <c r="Y25" i="3"/>
  <c r="A33" i="3"/>
  <c r="A34" i="3"/>
  <c r="A33" i="1"/>
  <c r="A34" i="1" s="1"/>
  <c r="A35" i="1" s="1"/>
  <c r="P67" i="1"/>
  <c r="A35" i="3" l="1"/>
  <c r="A36" i="3" s="1"/>
  <c r="A36" i="1"/>
  <c r="M22" i="1"/>
  <c r="M23" i="1" l="1"/>
  <c r="M24" i="1"/>
  <c r="A37" i="3"/>
  <c r="A37" i="1"/>
  <c r="F22" i="1"/>
  <c r="G22" i="1"/>
  <c r="H22" i="1"/>
  <c r="I22" i="1"/>
  <c r="J22" i="1"/>
  <c r="K22" i="1"/>
  <c r="L22" i="1"/>
  <c r="N22" i="1"/>
  <c r="E22" i="1"/>
  <c r="E23" i="1" l="1"/>
  <c r="E24" i="1"/>
  <c r="N23" i="1"/>
  <c r="N24" i="1"/>
  <c r="L24" i="1"/>
  <c r="L23" i="1"/>
  <c r="K24" i="1"/>
  <c r="K23" i="1"/>
  <c r="J24" i="1"/>
  <c r="J23" i="1"/>
  <c r="I24" i="1"/>
  <c r="I23" i="1"/>
  <c r="H24" i="1"/>
  <c r="H23" i="1"/>
  <c r="G23" i="1"/>
  <c r="G24" i="1"/>
  <c r="F23" i="1"/>
  <c r="F24" i="1"/>
  <c r="A38" i="3"/>
  <c r="A39" i="3"/>
  <c r="A38" i="1"/>
  <c r="A40" i="3" l="1"/>
  <c r="A39" i="1"/>
  <c r="A40" i="1" s="1"/>
  <c r="A41" i="1" s="1"/>
  <c r="M26" i="1"/>
  <c r="F26" i="1"/>
  <c r="I26" i="1"/>
  <c r="L26" i="1"/>
  <c r="N26" i="1"/>
  <c r="J26" i="1"/>
  <c r="G26" i="1"/>
  <c r="H26" i="1"/>
  <c r="K26" i="1"/>
  <c r="E26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8" i="1"/>
  <c r="P69" i="1"/>
  <c r="A41" i="3" l="1"/>
  <c r="A42" i="3" s="1"/>
  <c r="A43" i="3" s="1"/>
  <c r="A17" i="1"/>
  <c r="A42" i="1"/>
  <c r="P47" i="1"/>
  <c r="G12" i="1" s="1"/>
  <c r="J8" i="1" l="1"/>
  <c r="J10" i="1" s="1"/>
  <c r="J9" i="1"/>
  <c r="A44" i="3"/>
  <c r="A45" i="3" s="1"/>
  <c r="A46" i="3" s="1"/>
  <c r="A47" i="3" s="1"/>
  <c r="A48" i="3" s="1"/>
  <c r="A49" i="3" s="1"/>
  <c r="A43" i="1"/>
  <c r="M12" i="1"/>
  <c r="G10" i="1"/>
  <c r="G11" i="1"/>
  <c r="G8" i="1"/>
  <c r="G9" i="1"/>
  <c r="O21" i="1"/>
  <c r="A50" i="3" l="1"/>
  <c r="A51" i="3" s="1"/>
  <c r="A52" i="3" s="1"/>
  <c r="A53" i="3" s="1"/>
  <c r="A54" i="3" s="1"/>
  <c r="A55" i="3" s="1"/>
  <c r="A56" i="3" s="1"/>
  <c r="A57" i="3" s="1"/>
  <c r="A58" i="3" s="1"/>
  <c r="A59" i="3" s="1"/>
  <c r="A44" i="1"/>
  <c r="O22" i="1"/>
  <c r="O23" i="1"/>
  <c r="A60" i="3" l="1"/>
  <c r="A61" i="3" s="1"/>
  <c r="A62" i="3" s="1"/>
  <c r="A63" i="3" s="1"/>
  <c r="A64" i="3" s="1"/>
  <c r="A65" i="3" s="1"/>
  <c r="A66" i="3" s="1"/>
  <c r="A67" i="3" s="1"/>
  <c r="A68" i="3" s="1"/>
  <c r="A69" i="3" s="1"/>
  <c r="A45" i="1"/>
  <c r="A46" i="1" l="1"/>
  <c r="A47" i="1" l="1"/>
  <c r="A48" i="1" s="1"/>
  <c r="A49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l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<sst xmlns="http://schemas.openxmlformats.org/spreadsheetml/2006/main" count="123" uniqueCount="69">
  <si>
    <t>OKUL ADI:</t>
  </si>
  <si>
    <t>ÖĞRETİM YILI:</t>
  </si>
  <si>
    <t>SINIF:</t>
  </si>
  <si>
    <t>DERS:</t>
  </si>
  <si>
    <t>ÖĞRETMEN ADI:</t>
  </si>
  <si>
    <t>DÖNEM:</t>
  </si>
  <si>
    <t>SINAV NO:</t>
  </si>
  <si>
    <t>SORULAR</t>
  </si>
  <si>
    <t>KONU VE KAZANIMLAR</t>
  </si>
  <si>
    <t>PUAN DEĞERLERİ</t>
  </si>
  <si>
    <t>PUAN DAĞILIMI</t>
  </si>
  <si>
    <t>50 - 59 ARASI</t>
  </si>
  <si>
    <t>60 - 69 ARASI</t>
  </si>
  <si>
    <t>70 - 84 ARASI</t>
  </si>
  <si>
    <t>0 - 49 ARASI</t>
  </si>
  <si>
    <t>85 - 100 ARASI</t>
  </si>
  <si>
    <t>BAŞARILI :</t>
  </si>
  <si>
    <t>BAŞARISIZ :</t>
  </si>
  <si>
    <t>ÖĞRENCİ SAYISI :</t>
  </si>
  <si>
    <t>BAŞARI ORANI :</t>
  </si>
  <si>
    <t>ARİTMETİK ORTALAMA :</t>
  </si>
  <si>
    <t>MEDYAN (ORTANCA) :</t>
  </si>
  <si>
    <t>RANJ (DİZİ GENİŞLİĞİ) :</t>
  </si>
  <si>
    <t>STANDART SAPMA :</t>
  </si>
  <si>
    <t>SINAVIN ZORLUK DERECESİ :</t>
  </si>
  <si>
    <t>ÇARPIKLIK DEĞERİ :</t>
  </si>
  <si>
    <t>AÇIKLAMA :</t>
  </si>
  <si>
    <t>SORUYA CEVAP VEREN ÖĞRENCİ SAYISI:</t>
  </si>
  <si>
    <t>SORUNUN CEVAPLANMA YÜZDESİ:</t>
  </si>
  <si>
    <t>SORUDAN ALINAN ORT. PUAN:</t>
  </si>
  <si>
    <t>SORUYA CEVAP VERMEYEN ÖĞRENCİ SAYISI:</t>
  </si>
  <si>
    <t>SIRA</t>
  </si>
  <si>
    <t>NO</t>
  </si>
  <si>
    <t>AD SOYAD</t>
  </si>
  <si>
    <t>PUANI</t>
  </si>
  <si>
    <t>ÖĞRENCİLERİN SORULARA VERDİĞİ CEVAPLARIN PUAN DEĞERLERİ</t>
  </si>
  <si>
    <t>TOPLAM / ORTALAMA</t>
  </si>
  <si>
    <t>KONU ANALİZİ</t>
  </si>
  <si>
    <t>KLASİK SINAV ANALİZİ</t>
  </si>
  <si>
    <t>SINAV
DURUMU</t>
  </si>
  <si>
    <t>KAZANIM 1</t>
  </si>
  <si>
    <t>KAZANIM 2</t>
  </si>
  <si>
    <t>KAZANIM 3</t>
  </si>
  <si>
    <t>KAZANIM 4</t>
  </si>
  <si>
    <t>KAZANIM 5</t>
  </si>
  <si>
    <t>KAZANIM 6</t>
  </si>
  <si>
    <t>KAZANIM 7</t>
  </si>
  <si>
    <t>KAZANIM 8</t>
  </si>
  <si>
    <t>KAZANIM 9</t>
  </si>
  <si>
    <t>KAZANIM 10</t>
  </si>
  <si>
    <t>KOPYA</t>
  </si>
  <si>
    <t>Girmedi</t>
  </si>
  <si>
    <t>Kopya</t>
  </si>
  <si>
    <t>SENARYO SORU SAYISI</t>
  </si>
  <si>
    <t>KONU SORU DAĞILIM TABLOSUNDA SEÇİLEN SENAYO NUMARASI</t>
  </si>
  <si>
    <t>KAZANIM 11</t>
  </si>
  <si>
    <t>KAZANIM 12</t>
  </si>
  <si>
    <t>KAZANIM 13</t>
  </si>
  <si>
    <t>KAZANIM 14</t>
  </si>
  <si>
    <t>KAZANIM 15</t>
  </si>
  <si>
    <t>KAZANIM 16</t>
  </si>
  <si>
    <t>KAZANIM 17</t>
  </si>
  <si>
    <t>KAZANIM 18</t>
  </si>
  <si>
    <t>KAZANIM 19</t>
  </si>
  <si>
    <t>KAZANIM 20</t>
  </si>
  <si>
    <t>GİRMEYEN ÖĞRENCİ SAYISI</t>
  </si>
  <si>
    <t>GİRMEYEN ÖĞRENCİ SAYISI :</t>
  </si>
  <si>
    <t>KOPYA ÇEKEN ÖĞRENCİ SAYISI :</t>
  </si>
  <si>
    <t xml:space="preserve">   egitimle.net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</si>
</sst>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theme="1"/>
      <name val="Arial Black"/>
      <family val="2"/>
      <charset val="16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17">
    <xf numFmtId="0" fontId="0" fillId="0" borderId="0" xfId="0"/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5" fillId="4" borderId="16" xfId="0" applyFont="1" applyFill="1" applyBorder="1" applyAlignment="1" applyProtection="1">
      <alignment horizontal="center" vertical="center" shrinkToFit="1"/>
      <protection hidden="1"/>
    </xf>
    <xf numFmtId="0" fontId="5" fillId="4" borderId="17" xfId="0" applyFont="1" applyFill="1" applyBorder="1" applyAlignment="1" applyProtection="1">
      <alignment horizontal="center" vertical="center" shrinkToFit="1"/>
      <protection hidden="1"/>
    </xf>
    <xf numFmtId="0" fontId="5" fillId="4" borderId="17" xfId="0" applyFont="1" applyFill="1" applyBorder="1" applyAlignment="1" applyProtection="1">
      <alignment horizontal="left" vertical="center" shrinkToFit="1"/>
      <protection hidden="1"/>
    </xf>
    <xf numFmtId="0" fontId="5" fillId="4" borderId="17" xfId="0" applyFont="1" applyFill="1" applyBorder="1" applyAlignment="1" applyProtection="1">
      <alignment horizontal="center" vertical="center" wrapText="1" shrinkToFit="1"/>
      <protection hidden="1"/>
    </xf>
    <xf numFmtId="0" fontId="8" fillId="4" borderId="4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shrinkToFit="1"/>
      <protection hidden="1"/>
    </xf>
    <xf numFmtId="164" fontId="7" fillId="2" borderId="4" xfId="0" applyNumberFormat="1" applyFont="1" applyFill="1" applyBorder="1" applyAlignment="1" applyProtection="1">
      <alignment horizontal="center" vertical="center" shrinkToFit="1"/>
      <protection hidden="1"/>
    </xf>
    <xf numFmtId="164" fontId="7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2" fillId="4" borderId="18" xfId="0" applyFont="1" applyFill="1" applyBorder="1" applyAlignment="1" applyProtection="1">
      <alignment horizontal="center" vertical="center" shrinkToFit="1"/>
      <protection hidden="1"/>
    </xf>
    <xf numFmtId="0" fontId="2" fillId="3" borderId="0" xfId="0" applyFont="1" applyFill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textRotation="90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6" borderId="5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4" fontId="7" fillId="6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4" borderId="0" xfId="0" applyFont="1" applyFill="1" applyAlignment="1" applyProtection="1">
      <alignment horizontal="center" vertical="center" shrinkToFit="1"/>
      <protection hidden="1"/>
    </xf>
    <xf numFmtId="0" fontId="2" fillId="7" borderId="2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 shrinkToFit="1"/>
      <protection hidden="1"/>
    </xf>
    <xf numFmtId="0" fontId="2" fillId="7" borderId="5" xfId="0" applyFont="1" applyFill="1" applyBorder="1" applyAlignment="1" applyProtection="1">
      <alignment horizontal="center" vertical="center"/>
      <protection hidden="1"/>
    </xf>
    <xf numFmtId="0" fontId="3" fillId="7" borderId="23" xfId="0" applyFont="1" applyFill="1" applyBorder="1" applyAlignment="1" applyProtection="1">
      <alignment horizontal="center" vertical="center" shrinkToFit="1"/>
      <protection hidden="1"/>
    </xf>
    <xf numFmtId="0" fontId="3" fillId="7" borderId="14" xfId="0" applyFont="1" applyFill="1" applyBorder="1" applyAlignment="1" applyProtection="1">
      <alignment horizontal="center" vertical="center" shrinkToFit="1"/>
      <protection hidden="1"/>
    </xf>
    <xf numFmtId="0" fontId="3" fillId="7" borderId="24" xfId="0" applyFont="1" applyFill="1" applyBorder="1" applyAlignment="1" applyProtection="1">
      <alignment horizontal="center" vertical="center" shrinkToFit="1"/>
      <protection hidden="1"/>
    </xf>
    <xf numFmtId="164" fontId="3" fillId="7" borderId="2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7" borderId="1" xfId="0" applyFont="1" applyFill="1" applyBorder="1" applyAlignment="1" applyProtection="1">
      <alignment horizontal="center" vertical="center" shrinkToFit="1"/>
      <protection hidden="1"/>
    </xf>
    <xf numFmtId="0" fontId="3" fillId="7" borderId="4" xfId="0" applyFont="1" applyFill="1" applyBorder="1" applyAlignment="1" applyProtection="1">
      <alignment horizontal="center" vertical="center" shrinkToFit="1"/>
      <protection hidden="1"/>
    </xf>
    <xf numFmtId="16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4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20" xfId="0" applyFont="1" applyFill="1" applyBorder="1" applyAlignment="1" applyProtection="1">
      <alignment horizontal="center"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4" borderId="19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locked="0" hidden="1"/>
    </xf>
    <xf numFmtId="0" fontId="2" fillId="0" borderId="25" xfId="0" applyFont="1" applyBorder="1" applyAlignment="1" applyProtection="1">
      <alignment horizontal="center" vertical="center"/>
      <protection locked="0" hidden="1"/>
    </xf>
    <xf numFmtId="0" fontId="2" fillId="4" borderId="1" xfId="0" applyFont="1" applyFill="1" applyBorder="1" applyAlignment="1" applyProtection="1">
      <alignment horizontal="right" vertical="center" shrinkToFit="1"/>
      <protection hidden="1"/>
    </xf>
    <xf numFmtId="0" fontId="2" fillId="4" borderId="29" xfId="0" applyFont="1" applyFill="1" applyBorder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3" fillId="4" borderId="10" xfId="0" applyFont="1" applyFill="1" applyBorder="1" applyAlignment="1" applyProtection="1">
      <alignment vertical="center" shrinkToFit="1"/>
      <protection hidden="1"/>
    </xf>
    <xf numFmtId="0" fontId="3" fillId="4" borderId="11" xfId="0" applyFont="1" applyFill="1" applyBorder="1" applyAlignment="1" applyProtection="1">
      <alignment vertical="center" shrinkToFit="1"/>
      <protection hidden="1"/>
    </xf>
    <xf numFmtId="0" fontId="3" fillId="4" borderId="12" xfId="0" applyFont="1" applyFill="1" applyBorder="1" applyAlignment="1" applyProtection="1">
      <alignment vertical="center" shrinkToFit="1"/>
      <protection hidden="1"/>
    </xf>
    <xf numFmtId="0" fontId="3" fillId="4" borderId="13" xfId="0" applyFont="1" applyFill="1" applyBorder="1" applyAlignment="1" applyProtection="1">
      <alignment horizontal="right" vertical="center" shrinkToFit="1"/>
      <protection hidden="1"/>
    </xf>
    <xf numFmtId="0" fontId="3" fillId="4" borderId="14" xfId="0" applyFont="1" applyFill="1" applyBorder="1" applyAlignment="1" applyProtection="1">
      <alignment horizontal="right" vertical="center" shrinkToFit="1"/>
      <protection hidden="1"/>
    </xf>
    <xf numFmtId="0" fontId="3" fillId="4" borderId="15" xfId="0" applyFont="1" applyFill="1" applyBorder="1" applyAlignment="1" applyProtection="1">
      <alignment horizontal="right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 textRotation="90"/>
      <protection hidden="1"/>
    </xf>
    <xf numFmtId="0" fontId="9" fillId="4" borderId="4" xfId="0" applyFont="1" applyFill="1" applyBorder="1" applyAlignment="1" applyProtection="1">
      <alignment horizontal="center" vertical="center" textRotation="90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  <xf numFmtId="0" fontId="3" fillId="4" borderId="10" xfId="0" applyFont="1" applyFill="1" applyBorder="1" applyAlignment="1" applyProtection="1">
      <alignment horizontal="left" vertical="center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12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4" borderId="15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5" borderId="0" xfId="0" applyFont="1" applyFill="1" applyAlignment="1" applyProtection="1">
      <alignment horizontal="left" vertical="center" wrapText="1" shrinkToFit="1"/>
      <protection hidden="1"/>
    </xf>
    <xf numFmtId="0" fontId="3" fillId="6" borderId="0" xfId="0" applyFont="1" applyFill="1" applyAlignment="1" applyProtection="1">
      <alignment horizontal="left" vertical="top" wrapText="1" shrinkToFit="1"/>
      <protection hidden="1"/>
    </xf>
    <xf numFmtId="0" fontId="3" fillId="4" borderId="7" xfId="0" applyFont="1" applyFill="1" applyBorder="1" applyAlignment="1" applyProtection="1">
      <alignment horizontal="center" vertical="top"/>
      <protection hidden="1"/>
    </xf>
    <xf numFmtId="0" fontId="3" fillId="4" borderId="8" xfId="0" applyFont="1" applyFill="1" applyBorder="1" applyAlignment="1" applyProtection="1">
      <alignment horizontal="center" vertical="top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2" fillId="4" borderId="30" xfId="0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0" fontId="2" fillId="4" borderId="30" xfId="0" applyFont="1" applyFill="1" applyBorder="1" applyAlignment="1" applyProtection="1">
      <alignment horizontal="center" vertical="center" shrinkToFit="1"/>
      <protection hidden="1"/>
    </xf>
    <xf numFmtId="0" fontId="2" fillId="4" borderId="1" xfId="0" applyFont="1" applyFill="1" applyBorder="1" applyAlignment="1" applyProtection="1">
      <alignment horizontal="center" vertical="center" shrinkToFit="1"/>
      <protection hidden="1"/>
    </xf>
    <xf numFmtId="0" fontId="2" fillId="4" borderId="22" xfId="0" applyFont="1" applyFill="1" applyBorder="1" applyAlignment="1" applyProtection="1">
      <alignment horizontal="right" vertical="center"/>
      <protection hidden="1"/>
    </xf>
    <xf numFmtId="0" fontId="2" fillId="4" borderId="5" xfId="0" applyFont="1" applyFill="1" applyBorder="1" applyAlignment="1" applyProtection="1">
      <alignment horizontal="right" vertical="center"/>
      <protection hidden="1"/>
    </xf>
    <xf numFmtId="0" fontId="2" fillId="4" borderId="5" xfId="0" applyFont="1" applyFill="1" applyBorder="1" applyAlignment="1" applyProtection="1">
      <alignment horizontal="right" vertical="center" shrinkToFi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vertical="center"/>
      <protection hidden="1"/>
    </xf>
    <xf numFmtId="0" fontId="3" fillId="4" borderId="11" xfId="0" applyFont="1" applyFill="1" applyBorder="1" applyAlignment="1" applyProtection="1">
      <alignment vertical="center"/>
      <protection hidden="1"/>
    </xf>
    <xf numFmtId="0" fontId="3" fillId="4" borderId="12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7" borderId="1" xfId="0" applyFont="1" applyFill="1" applyBorder="1" applyAlignment="1" applyProtection="1">
      <alignment horizontal="center" vertical="center" shrinkToFit="1"/>
      <protection hidden="1"/>
    </xf>
    <xf numFmtId="0" fontId="7" fillId="7" borderId="2" xfId="0" applyFont="1" applyFill="1" applyBorder="1" applyAlignment="1" applyProtection="1">
      <alignment horizontal="center" vertical="center" shrinkToFit="1"/>
      <protection hidden="1"/>
    </xf>
    <xf numFmtId="2" fontId="3" fillId="7" borderId="28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11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31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 shrinkToFit="1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2" fontId="7" fillId="7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4" borderId="2" xfId="0" applyFont="1" applyFill="1" applyBorder="1" applyAlignment="1" applyProtection="1">
      <alignment horizontal="center" vertical="center" shrinkToFit="1"/>
      <protection hidden="1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22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855818022747163"/>
          <c:y val="0.19409282700421937"/>
          <c:w val="0.76088626421697292"/>
          <c:h val="0.7383966244725739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'KLASİK SINAV10'!$C$8:$C$12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SINAV10'!$E$8:$E$12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1F1-4E48-B004-7B21AD6C8AB8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'KLASİK SINAV10'!$C$8:$C$12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SINAV10'!$F$8:$F$12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1F1-4E48-B004-7B21AD6C8AB8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DF1-414A-BD72-C9CF1390ABDB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DF1-414A-BD72-C9CF1390ABDB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DF1-414A-BD72-C9CF1390ABDB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DF1-414A-BD72-C9CF1390ABDB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tr-T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DF1-414A-BD72-C9CF1390ABDB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'KLASİK SINAV10'!$C$8:$C$12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SINAV10'!$G$8:$G$12</c:f>
              <c:numCache>
                <c:formatCode>General</c:formatCode>
                <c:ptCount val="5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1-4E48-B004-7B21AD6C8A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6088626421697292"/>
          <c:h val="0.7383966244725739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'KLASİK SINAV20'!$C$8:$C$12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SINAV20'!$E$8:$E$12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D2E-214C-AA19-0EA9645DCCF9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'KLASİK SINAV20'!$C$8:$C$12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SINAV20'!$F$8:$F$12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D2E-214C-AA19-0EA9645DCCF9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D2E-214C-AA19-0EA9645DCCF9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D2E-214C-AA19-0EA9645DCCF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D2E-214C-AA19-0EA9645DCCF9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D2E-214C-AA19-0EA9645DCCF9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tr-T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D2E-214C-AA19-0EA9645DCCF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'KLASİK SINAV20'!$C$8:$C$12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'KLASİK SINAV20'!$G$8:$G$12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2E-214C-AA19-0EA9645DC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tr-T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142240</xdr:rowOff>
    </xdr:from>
    <xdr:to>
      <xdr:col>7</xdr:col>
      <xdr:colOff>0</xdr:colOff>
      <xdr:row>12</xdr:row>
      <xdr:rowOff>1674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139700</xdr:colOff>
      <xdr:row>0</xdr:row>
      <xdr:rowOff>63500</xdr:rowOff>
    </xdr:from>
    <xdr:to>
      <xdr:col>30</xdr:col>
      <xdr:colOff>127000</xdr:colOff>
      <xdr:row>7</xdr:row>
      <xdr:rowOff>25400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4DE1BC6C-428B-43FF-3844-56390E048F6C}"/>
            </a:ext>
          </a:extLst>
        </xdr:cNvPr>
        <xdr:cNvSpPr/>
      </xdr:nvSpPr>
      <xdr:spPr>
        <a:xfrm>
          <a:off x="10960100" y="63500"/>
          <a:ext cx="4610100" cy="14859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16</xdr:col>
      <xdr:colOff>177800</xdr:colOff>
      <xdr:row>18</xdr:row>
      <xdr:rowOff>88900</xdr:rowOff>
    </xdr:from>
    <xdr:to>
      <xdr:col>31</xdr:col>
      <xdr:colOff>241300</xdr:colOff>
      <xdr:row>19</xdr:row>
      <xdr:rowOff>2159000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713A61B6-56A6-1A47-ADE3-CD4DE22BD6FB}"/>
            </a:ext>
          </a:extLst>
        </xdr:cNvPr>
        <xdr:cNvSpPr/>
      </xdr:nvSpPr>
      <xdr:spPr>
        <a:xfrm>
          <a:off x="10998200" y="46101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http://antalyaodm.meb.gov.tr</a:t>
          </a:r>
          <a:r>
            <a:rPr lang="tr-TR" sz="1800" b="1" baseline="0"/>
            <a:t> adresinden dersiniz ile ilgli Konu Soru Dağılım tablosundan Senaryo seçiniz. Seçtiğiniz senaryoya göre soru sayısı ve soru kazanımlarınızı yazınız.</a:t>
          </a:r>
          <a:endParaRPr lang="tr-TR" sz="1800" b="1"/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33</xdr:col>
      <xdr:colOff>63500</xdr:colOff>
      <xdr:row>46</xdr:row>
      <xdr:rowOff>139700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3804B37C-A0A5-D249-B012-2DFC56BFA2F8}"/>
            </a:ext>
          </a:extLst>
        </xdr:cNvPr>
        <xdr:cNvSpPr/>
      </xdr:nvSpPr>
      <xdr:spPr>
        <a:xfrm>
          <a:off x="11480800" y="104521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16</xdr:col>
      <xdr:colOff>114300</xdr:colOff>
      <xdr:row>8</xdr:row>
      <xdr:rowOff>114300</xdr:rowOff>
    </xdr:from>
    <xdr:to>
      <xdr:col>32</xdr:col>
      <xdr:colOff>190500</xdr:colOff>
      <xdr:row>17</xdr:row>
      <xdr:rowOff>279400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808F4F98-31E0-6743-95F6-AC3EAFD3A4F8}"/>
            </a:ext>
          </a:extLst>
        </xdr:cNvPr>
        <xdr:cNvSpPr/>
      </xdr:nvSpPr>
      <xdr:spPr>
        <a:xfrm>
          <a:off x="10934700" y="1841500"/>
          <a:ext cx="5359400" cy="26670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  <a:p>
          <a:pPr algn="ctr"/>
          <a:r>
            <a:rPr lang="tr-TR" sz="1800" b="1" baseline="0">
              <a:solidFill>
                <a:schemeClr val="tx1"/>
              </a:solidFill>
            </a:rPr>
            <a:t>Sınav analiz karnenizi öğretmen dosyanızda yetkillilere gösstermek ve yıl sonunda arşivlemek için çıktı alınız.</a:t>
          </a:r>
        </a:p>
      </xdr:txBody>
    </xdr:sp>
    <xdr:clientData/>
  </xdr:twoCellAnchor>
  <xdr:twoCellAnchor>
    <xdr:from>
      <xdr:col>16</xdr:col>
      <xdr:colOff>304800</xdr:colOff>
      <xdr:row>20</xdr:row>
      <xdr:rowOff>76200</xdr:rowOff>
    </xdr:from>
    <xdr:to>
      <xdr:col>33</xdr:col>
      <xdr:colOff>50800</xdr:colOff>
      <xdr:row>27</xdr:row>
      <xdr:rowOff>241300</xdr:rowOff>
    </xdr:to>
    <xdr:sp macro="" textlink="">
      <xdr:nvSpPr>
        <xdr:cNvPr id="8" name="Sol Ok 7">
          <a:extLst>
            <a:ext uri="{FF2B5EF4-FFF2-40B4-BE49-F238E27FC236}">
              <a16:creationId xmlns:a16="http://schemas.microsoft.com/office/drawing/2014/main" id="{AF00A155-98F4-744B-883F-2AA6F250ED92}"/>
            </a:ext>
          </a:extLst>
        </xdr:cNvPr>
        <xdr:cNvSpPr/>
      </xdr:nvSpPr>
      <xdr:spPr>
        <a:xfrm>
          <a:off x="11125200" y="7124700"/>
          <a:ext cx="5359400" cy="26670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</xdr:row>
      <xdr:rowOff>129540</xdr:rowOff>
    </xdr:from>
    <xdr:to>
      <xdr:col>8</xdr:col>
      <xdr:colOff>266700</xdr:colOff>
      <xdr:row>12</xdr:row>
      <xdr:rowOff>76200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1B310C0-8776-694B-BA13-1D82A94AF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139700</xdr:colOff>
      <xdr:row>0</xdr:row>
      <xdr:rowOff>63500</xdr:rowOff>
    </xdr:from>
    <xdr:to>
      <xdr:col>40</xdr:col>
      <xdr:colOff>127000</xdr:colOff>
      <xdr:row>7</xdr:row>
      <xdr:rowOff>25400</xdr:rowOff>
    </xdr:to>
    <xdr:sp macro="" textlink="">
      <xdr:nvSpPr>
        <xdr:cNvPr id="3" name="Sol Ok 2">
          <a:extLst>
            <a:ext uri="{FF2B5EF4-FFF2-40B4-BE49-F238E27FC236}">
              <a16:creationId xmlns:a16="http://schemas.microsoft.com/office/drawing/2014/main" id="{09F5FCB2-1755-D84B-A044-E8F586CF77DB}"/>
            </a:ext>
          </a:extLst>
        </xdr:cNvPr>
        <xdr:cNvSpPr/>
      </xdr:nvSpPr>
      <xdr:spPr>
        <a:xfrm>
          <a:off x="10960100" y="63500"/>
          <a:ext cx="4610100" cy="14859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26</xdr:col>
      <xdr:colOff>177800</xdr:colOff>
      <xdr:row>18</xdr:row>
      <xdr:rowOff>88900</xdr:rowOff>
    </xdr:from>
    <xdr:to>
      <xdr:col>41</xdr:col>
      <xdr:colOff>241300</xdr:colOff>
      <xdr:row>19</xdr:row>
      <xdr:rowOff>2159000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E9265CD9-3D56-7C45-BD10-851CC118176F}"/>
            </a:ext>
          </a:extLst>
        </xdr:cNvPr>
        <xdr:cNvSpPr/>
      </xdr:nvSpPr>
      <xdr:spPr>
        <a:xfrm>
          <a:off x="10998200" y="46482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http://antalyaodm.meb.gov.tr</a:t>
          </a:r>
          <a:r>
            <a:rPr lang="tr-TR" sz="1800" b="1" baseline="0"/>
            <a:t> adresinden dersiniz ile ilgli Konu Soru Dağılım tablosundan Senaryo seçiniz. Seçtiğiniz senaryoya göre soru sayısı ve soru kazanımlarınızı yazınız.</a:t>
          </a:r>
          <a:endParaRPr lang="tr-TR" sz="1800" b="1"/>
        </a:p>
      </xdr:txBody>
    </xdr:sp>
    <xdr:clientData/>
  </xdr:twoCellAnchor>
  <xdr:twoCellAnchor>
    <xdr:from>
      <xdr:col>27</xdr:col>
      <xdr:colOff>76200</xdr:colOff>
      <xdr:row>32</xdr:row>
      <xdr:rowOff>0</xdr:rowOff>
    </xdr:from>
    <xdr:to>
      <xdr:col>42</xdr:col>
      <xdr:colOff>139700</xdr:colOff>
      <xdr:row>46</xdr:row>
      <xdr:rowOff>139700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BDCE4670-9246-EE4F-86C9-4FFE67100436}"/>
            </a:ext>
          </a:extLst>
        </xdr:cNvPr>
        <xdr:cNvSpPr/>
      </xdr:nvSpPr>
      <xdr:spPr>
        <a:xfrm>
          <a:off x="18846800" y="104775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26</xdr:col>
      <xdr:colOff>114300</xdr:colOff>
      <xdr:row>8</xdr:row>
      <xdr:rowOff>114300</xdr:rowOff>
    </xdr:from>
    <xdr:to>
      <xdr:col>42</xdr:col>
      <xdr:colOff>190500</xdr:colOff>
      <xdr:row>17</xdr:row>
      <xdr:rowOff>279400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32C38988-C28C-D845-A589-B3AB5A86DFCC}"/>
            </a:ext>
          </a:extLst>
        </xdr:cNvPr>
        <xdr:cNvSpPr/>
      </xdr:nvSpPr>
      <xdr:spPr>
        <a:xfrm>
          <a:off x="10934700" y="1841500"/>
          <a:ext cx="5359400" cy="27051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  <a:p>
          <a:pPr algn="ctr"/>
          <a:r>
            <a:rPr lang="tr-TR" sz="1800" b="1" baseline="0">
              <a:solidFill>
                <a:schemeClr val="tx1"/>
              </a:solidFill>
            </a:rPr>
            <a:t>Sınav analiz karnenizi öğretmen dosyanızda yetkillilere gösstermek ve yıl sonunda arşivlemek için çıktı alınız.</a:t>
          </a:r>
        </a:p>
      </xdr:txBody>
    </xdr:sp>
    <xdr:clientData/>
  </xdr:twoCellAnchor>
  <xdr:twoCellAnchor>
    <xdr:from>
      <xdr:col>26</xdr:col>
      <xdr:colOff>304800</xdr:colOff>
      <xdr:row>20</xdr:row>
      <xdr:rowOff>76200</xdr:rowOff>
    </xdr:from>
    <xdr:to>
      <xdr:col>43</xdr:col>
      <xdr:colOff>50800</xdr:colOff>
      <xdr:row>27</xdr:row>
      <xdr:rowOff>241300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F5ABB0E5-2FD9-4642-B2B2-05F6E9E3E67C}"/>
            </a:ext>
          </a:extLst>
        </xdr:cNvPr>
        <xdr:cNvSpPr/>
      </xdr:nvSpPr>
      <xdr:spPr>
        <a:xfrm>
          <a:off x="11125200" y="7162800"/>
          <a:ext cx="5359400" cy="26670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pageSetUpPr fitToPage="1"/>
  </sheetPr>
  <dimension ref="A1:P81"/>
  <sheetViews>
    <sheetView tabSelected="1" view="pageBreakPreview" zoomScale="110" zoomScaleNormal="100" zoomScaleSheetLayoutView="110" workbookViewId="0">
      <selection activeCell="E2" sqref="E2:O2"/>
    </sheetView>
  </sheetViews>
  <sheetFormatPr defaultColWidth="4.28515625" defaultRowHeight="15"/>
  <cols>
    <col min="1" max="2" width="5.85546875" style="4" customWidth="1"/>
    <col min="3" max="3" width="17.7109375" style="4" customWidth="1"/>
    <col min="4" max="4" width="6.85546875" style="2" customWidth="1"/>
    <col min="5" max="14" width="10" style="2" customWidth="1"/>
    <col min="15" max="15" width="5.85546875" style="4" customWidth="1"/>
    <col min="16" max="16" width="2.140625" style="2" hidden="1" customWidth="1"/>
    <col min="17" max="16384" width="4.28515625" style="4"/>
  </cols>
  <sheetData>
    <row r="1" spans="1:15" ht="25.5" thickBot="1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15.75">
      <c r="A2" s="73" t="s">
        <v>0</v>
      </c>
      <c r="B2" s="74"/>
      <c r="C2" s="74"/>
      <c r="D2" s="75"/>
      <c r="E2" s="82" t="s">
        <v>68</v>
      </c>
      <c r="F2" s="82"/>
      <c r="G2" s="82"/>
      <c r="H2" s="82"/>
      <c r="I2" s="82"/>
      <c r="J2" s="82"/>
      <c r="K2" s="82"/>
      <c r="L2" s="82"/>
      <c r="M2" s="82"/>
      <c r="N2" s="82"/>
      <c r="O2" s="83"/>
    </row>
    <row r="3" spans="1:15" ht="15.75">
      <c r="A3" s="76" t="s">
        <v>1</v>
      </c>
      <c r="B3" s="77"/>
      <c r="C3" s="77"/>
      <c r="D3" s="78"/>
      <c r="E3" s="71"/>
      <c r="F3" s="71"/>
      <c r="G3" s="71"/>
      <c r="H3" s="67" t="s">
        <v>3</v>
      </c>
      <c r="I3" s="67"/>
      <c r="J3" s="71"/>
      <c r="K3" s="71"/>
      <c r="L3" s="71"/>
      <c r="M3" s="71"/>
      <c r="N3" s="71"/>
      <c r="O3" s="72"/>
    </row>
    <row r="4" spans="1:15" ht="15.75">
      <c r="A4" s="76" t="s">
        <v>5</v>
      </c>
      <c r="B4" s="77"/>
      <c r="C4" s="77"/>
      <c r="D4" s="78"/>
      <c r="E4" s="71"/>
      <c r="F4" s="71"/>
      <c r="G4" s="71"/>
      <c r="H4" s="67" t="s">
        <v>4</v>
      </c>
      <c r="I4" s="67"/>
      <c r="J4" s="71"/>
      <c r="K4" s="71"/>
      <c r="L4" s="71"/>
      <c r="M4" s="71"/>
      <c r="N4" s="71"/>
      <c r="O4" s="72"/>
    </row>
    <row r="5" spans="1:15" ht="16.5" thickBot="1">
      <c r="A5" s="79" t="s">
        <v>2</v>
      </c>
      <c r="B5" s="80"/>
      <c r="C5" s="80"/>
      <c r="D5" s="81"/>
      <c r="E5" s="69"/>
      <c r="F5" s="69"/>
      <c r="G5" s="69"/>
      <c r="H5" s="68" t="s">
        <v>6</v>
      </c>
      <c r="I5" s="68"/>
      <c r="J5" s="69"/>
      <c r="K5" s="69"/>
      <c r="L5" s="69"/>
      <c r="M5" s="69"/>
      <c r="N5" s="69"/>
      <c r="O5" s="70"/>
    </row>
    <row r="6" spans="1:15" ht="12" customHeight="1" thickBot="1"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15" customHeight="1">
      <c r="C7" s="61" t="s">
        <v>10</v>
      </c>
      <c r="D7" s="61"/>
      <c r="E7" s="61"/>
      <c r="F7" s="61"/>
      <c r="G7" s="61"/>
      <c r="H7" s="52" t="s">
        <v>18</v>
      </c>
      <c r="I7" s="53"/>
      <c r="J7" s="26">
        <f>COUNTA($B$29:$B$69)-COUNTIF($D$29:$D$69,"G")-COUNTIF($D$29:$D$69,"K")</f>
        <v>41</v>
      </c>
      <c r="K7" s="65" t="s">
        <v>20</v>
      </c>
      <c r="L7" s="65"/>
      <c r="M7" s="33">
        <f>IF($J$7=0,"",AVERAGE(O29:O69))</f>
        <v>0</v>
      </c>
      <c r="N7" s="33"/>
      <c r="O7" s="34"/>
    </row>
    <row r="8" spans="1:15" ht="15" customHeight="1">
      <c r="C8" s="64" t="s">
        <v>14</v>
      </c>
      <c r="D8" s="64"/>
      <c r="E8" s="64"/>
      <c r="F8" s="64"/>
      <c r="G8" s="2">
        <f>COUNTIF($P$29:$P$69,1)</f>
        <v>37</v>
      </c>
      <c r="H8" s="89" t="s">
        <v>16</v>
      </c>
      <c r="I8" s="90"/>
      <c r="J8" s="27">
        <f>COUNTIF($P$29:$P$69,"&gt;1")</f>
        <v>0</v>
      </c>
      <c r="K8" s="51" t="s">
        <v>21</v>
      </c>
      <c r="L8" s="51"/>
      <c r="M8" s="35">
        <f>IF($J$7=0,"",MEDIAN(O29:O69))</f>
        <v>0</v>
      </c>
      <c r="N8" s="35"/>
      <c r="O8" s="36"/>
    </row>
    <row r="9" spans="1:15" ht="15" customHeight="1">
      <c r="C9" s="64" t="s">
        <v>11</v>
      </c>
      <c r="D9" s="64"/>
      <c r="E9" s="64"/>
      <c r="F9" s="64"/>
      <c r="G9" s="2">
        <f>COUNTIF($P$29:$P$69,2)</f>
        <v>0</v>
      </c>
      <c r="H9" s="89" t="s">
        <v>17</v>
      </c>
      <c r="I9" s="90"/>
      <c r="J9" s="27">
        <f>COUNTIF($P$29:$P$69,"1")</f>
        <v>37</v>
      </c>
      <c r="K9" s="51" t="s">
        <v>22</v>
      </c>
      <c r="L9" s="51"/>
      <c r="M9" s="35">
        <f>IF($J$7=0,"",(LARGE(O29:O69,1)-SMALL(O29:O69,1)))</f>
        <v>0</v>
      </c>
      <c r="N9" s="35"/>
      <c r="O9" s="36"/>
    </row>
    <row r="10" spans="1:15" ht="15" customHeight="1">
      <c r="C10" s="64" t="s">
        <v>12</v>
      </c>
      <c r="D10" s="64"/>
      <c r="E10" s="64"/>
      <c r="F10" s="64"/>
      <c r="G10" s="2">
        <f>COUNTIF($P$29:$P$69,3)</f>
        <v>0</v>
      </c>
      <c r="H10" s="89" t="s">
        <v>19</v>
      </c>
      <c r="I10" s="90"/>
      <c r="J10" s="27">
        <f>IF($J$7=0,"",100*J8/$J$7)</f>
        <v>0</v>
      </c>
      <c r="K10" s="51" t="s">
        <v>23</v>
      </c>
      <c r="L10" s="51"/>
      <c r="M10" s="37">
        <f>IF($J$7=0,"",(STDEV(O29:O69)))</f>
        <v>0</v>
      </c>
      <c r="N10" s="37"/>
      <c r="O10" s="38"/>
    </row>
    <row r="11" spans="1:15" ht="15" customHeight="1">
      <c r="C11" s="64" t="s">
        <v>13</v>
      </c>
      <c r="D11" s="64"/>
      <c r="E11" s="64"/>
      <c r="F11" s="64"/>
      <c r="G11" s="2">
        <f>COUNTIF($P$29:$P$69,4)</f>
        <v>0</v>
      </c>
      <c r="H11" s="91" t="s">
        <v>65</v>
      </c>
      <c r="I11" s="92"/>
      <c r="J11" s="28">
        <f>COUNTIF(D29:D69,"Girmedi")</f>
        <v>2</v>
      </c>
      <c r="K11" s="51" t="s">
        <v>25</v>
      </c>
      <c r="L11" s="51"/>
      <c r="M11" s="39" t="str">
        <f>IF($J$7=0,"",IF(M10=0,"",(3*($M$7-$M$8)/$M$10)))</f>
        <v/>
      </c>
      <c r="N11" s="39"/>
      <c r="O11" s="40"/>
    </row>
    <row r="12" spans="1:15" ht="16.5" thickBot="1">
      <c r="C12" s="64" t="s">
        <v>15</v>
      </c>
      <c r="D12" s="64"/>
      <c r="E12" s="64"/>
      <c r="F12" s="64"/>
      <c r="G12" s="2">
        <f>COUNTIF($P$29:$P$69,5)</f>
        <v>0</v>
      </c>
      <c r="H12" s="93" t="s">
        <v>50</v>
      </c>
      <c r="I12" s="94"/>
      <c r="J12" s="29">
        <f>COUNTIF(D29:D69,"Kopya")</f>
        <v>2</v>
      </c>
      <c r="K12" s="95" t="s">
        <v>24</v>
      </c>
      <c r="L12" s="95"/>
      <c r="M12" s="30" t="str">
        <f>IF(L11="","",(IF(L11&lt;=0,"SINAV KOLAY",IF(L11&lt;0.1,"SINAV HAFİF ZOR",IF(L11&lt;=0.25,"SINAV ORTA ZOR","SINAV ÇOK ZOR")))))</f>
        <v/>
      </c>
      <c r="N12" s="31"/>
      <c r="O12" s="32"/>
    </row>
    <row r="13" spans="1:15" ht="15.75">
      <c r="E13" s="1"/>
      <c r="F13" s="1"/>
      <c r="G13" s="1"/>
      <c r="H13" s="1"/>
      <c r="I13" s="1"/>
      <c r="J13" s="4"/>
      <c r="K13" s="4"/>
      <c r="L13" s="4"/>
      <c r="M13" s="4"/>
      <c r="N13" s="4"/>
    </row>
    <row r="14" spans="1:15" ht="15.75">
      <c r="A14" s="102" t="s">
        <v>26</v>
      </c>
      <c r="B14" s="102"/>
      <c r="C14" s="102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ht="15" customHeight="1">
      <c r="A15" s="84" t="str">
        <f>IF(M9=0,"Tüm öğrenciler yapılan sınavdan eşit puan aldıkları için ististiksel olarak yorum yapılamaz.","     "&amp;IF(M12="","",(IF($M$12="SINAV KOLAY","Sınavın Çarpıklık Değerine (Zorluk Derecesine) göre; Sınav Kolaydır. Sınav öğrenci seviyesinin altındadır yada beklenen davranışlar çok iyi kazanılmıştır.",IF($M$12="SINAV HAFİF ZOR","Sınavın Çarpıklık Değerine (Zorluk Derecesine) göre; Sınav Hafif Zordur. Sınav öğrenci seviyesindedir yada beklenen davranışlar kazanılmıştır.",IF($M$12="SINAV ORTA ZOR","Sınavın Çarpıklık Değerine (Zorluk Derecesine) göre; Sınav Orta Zordur. Sınav öğrenci seviyesinin biraz üzerindedir yada beklenen davranışların bir kısmı kazanılmamıştır.",IF($M$12="SINAV ÇOK ZOR","Sınavın Çarpıklık Değerine (Zorluk Derecesine) göre; Sınav Çok Zordur. Sınav öğrenci seviyesinin üzerindedir yada beklenen davranışlar kazanılmamıştır.",""))))&amp;IF($M$9&gt;=$O$21/2+10," Dizi genişliği büyük olduğundan öğrenciler arasında belirgin bir seviye farkı vardır.",IF($M$9&lt;=$O$21/2-10," Dizi genişliği küçük olduğundan öğrencilerin çoğunluğu aynı seviyededir."," Dizi genişliği beklenen değerdedir ve öğrenciler arasında seviye farkı yoktur."))&amp;IF($M$9/$M$10&lt;4," Standart Sapma büyüktür ve Sınavın güvenilirliği yüksektir.",IF($M$9/$M$10&gt;6," Standart Sapma küçüktür ve Sınavın güvenilirliği düşüktür."," Standart Sapma beklenen değerdedir ve Sınavın güvenilirliği iyidir.")))))</f>
        <v>Tüm öğrenciler yapılan sınavdan eşit puan aldıkları için ististiksel olarak yorum yapılamaz.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spans="1:15" ht="36.950000000000003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spans="1:16" ht="51" customHeight="1" thickBot="1">
      <c r="A17" s="85" t="str">
        <f>IF(COUNTIF(E26:N26,"GERİ BİLDİRİM VERİLMELİ")&gt;0,"     "&amp;IF(E26="GERİ BİLDİRİM VERİLMELİ",E20,"")&amp;IF(F26="GERİ BİLDİRİM VERİLMELİ"," - "&amp;F20,"")&amp;IF(G26="GERİ BİLDİRİM VERİLMELİ"," - "&amp;G20,"")&amp;IF(H26="GERİ BİLDİRİM VERİLMELİ"," - "&amp;H20,"")&amp;IF(I26="GERİ BİLDİRİM VERİLMELİ"," - "&amp;I20,"")&amp;IF(J26="GERİ BİLDİRİM VERİLMELİ"," - "&amp;J20,"")&amp;IF(K26="GERİ BİLDİRİM VERİLMELİ"," - "&amp;K20,"")&amp;IF(L26="GERİ BİLDİRİM VERİLMELİ"," - "&amp;L20,"")&amp;IF(M26="GERİ BİLDİRİM VERİLMELİ"," - "&amp;M20,"")&amp;IF(N26="GERİ BİLDİRİM VERİLMELİ"," - "&amp;N20,"")&amp;" kazanımı(ları) için geri bildirim verilmelidir.","     Tüm kazanımlar anlaşılmıştır.")</f>
        <v xml:space="preserve">     KAZANIM 1 - KAZANIM 2 - KAZANIM 3 - KAZANIM 4 - KAZANIM 5 - KAZANIM 6 - KAZANIM 7 - KAZANIM 8 - KAZANIM 9 - KAZANIM 10 kazanımı(ları) için geri bildirim verilmelidir.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spans="1:16" ht="23.1" customHeight="1" thickBot="1">
      <c r="A18" s="46" t="s">
        <v>54</v>
      </c>
      <c r="B18" s="47"/>
      <c r="C18" s="47"/>
      <c r="D18" s="47"/>
      <c r="E18" s="47"/>
      <c r="F18" s="47"/>
      <c r="G18" s="48"/>
      <c r="H18" s="44"/>
      <c r="I18" s="49"/>
      <c r="J18" s="50"/>
      <c r="K18" s="41" t="s">
        <v>53</v>
      </c>
      <c r="L18" s="42"/>
      <c r="M18" s="43"/>
      <c r="N18" s="44"/>
      <c r="O18" s="45"/>
    </row>
    <row r="19" spans="1:16" ht="15.75">
      <c r="A19" s="86" t="s">
        <v>7</v>
      </c>
      <c r="B19" s="87"/>
      <c r="C19" s="87"/>
      <c r="D19" s="88"/>
      <c r="E19" s="7">
        <v>1</v>
      </c>
      <c r="F19" s="7">
        <v>2</v>
      </c>
      <c r="G19" s="7">
        <v>3</v>
      </c>
      <c r="H19" s="7">
        <v>4</v>
      </c>
      <c r="I19" s="7">
        <v>5</v>
      </c>
      <c r="J19" s="7">
        <v>6</v>
      </c>
      <c r="K19" s="7">
        <v>7</v>
      </c>
      <c r="L19" s="7">
        <v>8</v>
      </c>
      <c r="M19" s="7">
        <v>9</v>
      </c>
      <c r="N19" s="7">
        <v>10</v>
      </c>
      <c r="O19" s="62" t="s">
        <v>36</v>
      </c>
    </row>
    <row r="20" spans="1:16" ht="183" customHeight="1">
      <c r="A20" s="96" t="s">
        <v>8</v>
      </c>
      <c r="B20" s="97"/>
      <c r="C20" s="97"/>
      <c r="D20" s="98"/>
      <c r="E20" s="21" t="s">
        <v>40</v>
      </c>
      <c r="F20" s="21" t="s">
        <v>41</v>
      </c>
      <c r="G20" s="21" t="s">
        <v>42</v>
      </c>
      <c r="H20" s="21" t="s">
        <v>43</v>
      </c>
      <c r="I20" s="21" t="s">
        <v>44</v>
      </c>
      <c r="J20" s="21" t="s">
        <v>45</v>
      </c>
      <c r="K20" s="21" t="s">
        <v>46</v>
      </c>
      <c r="L20" s="21" t="s">
        <v>47</v>
      </c>
      <c r="M20" s="21" t="s">
        <v>48</v>
      </c>
      <c r="N20" s="21" t="s">
        <v>49</v>
      </c>
      <c r="O20" s="63"/>
    </row>
    <row r="21" spans="1:16" ht="15.75">
      <c r="A21" s="99" t="s">
        <v>9</v>
      </c>
      <c r="B21" s="100"/>
      <c r="C21" s="100"/>
      <c r="D21" s="101"/>
      <c r="E21" s="22">
        <v>10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22">
        <v>10</v>
      </c>
      <c r="L21" s="22">
        <v>10</v>
      </c>
      <c r="M21" s="22">
        <v>10</v>
      </c>
      <c r="N21" s="22">
        <v>10</v>
      </c>
      <c r="O21" s="12">
        <f>SUM(E21:N21)</f>
        <v>100</v>
      </c>
    </row>
    <row r="22" spans="1:16" ht="15.75">
      <c r="A22" s="55" t="s">
        <v>27</v>
      </c>
      <c r="B22" s="56"/>
      <c r="C22" s="56"/>
      <c r="D22" s="57"/>
      <c r="E22" s="13">
        <f>IF(E21="","",COUNTA(E29:E69))</f>
        <v>0</v>
      </c>
      <c r="F22" s="13">
        <f t="shared" ref="F22:N22" si="0">IF(F21="","",COUNTA(F29:F69))</f>
        <v>0</v>
      </c>
      <c r="G22" s="13">
        <f t="shared" si="0"/>
        <v>0</v>
      </c>
      <c r="H22" s="13">
        <f t="shared" si="0"/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3">
        <f t="shared" si="0"/>
        <v>0</v>
      </c>
      <c r="M22" s="13">
        <f t="shared" si="0"/>
        <v>0</v>
      </c>
      <c r="N22" s="13">
        <f t="shared" si="0"/>
        <v>0</v>
      </c>
      <c r="O22" s="14">
        <f>IF(O21=0,"",AVERAGE(E22:N22))</f>
        <v>0</v>
      </c>
    </row>
    <row r="23" spans="1:16" ht="15.75">
      <c r="A23" s="55" t="s">
        <v>30</v>
      </c>
      <c r="B23" s="56"/>
      <c r="C23" s="56"/>
      <c r="D23" s="57"/>
      <c r="E23" s="13">
        <f>IF(E21="","",$J$7-E22)</f>
        <v>41</v>
      </c>
      <c r="F23" s="13">
        <f t="shared" ref="F23:N23" si="1">IF(F21="","",$J$7-F22)</f>
        <v>41</v>
      </c>
      <c r="G23" s="13">
        <f t="shared" si="1"/>
        <v>41</v>
      </c>
      <c r="H23" s="13">
        <f t="shared" si="1"/>
        <v>41</v>
      </c>
      <c r="I23" s="13">
        <f t="shared" si="1"/>
        <v>41</v>
      </c>
      <c r="J23" s="13">
        <f t="shared" si="1"/>
        <v>41</v>
      </c>
      <c r="K23" s="13">
        <f t="shared" si="1"/>
        <v>41</v>
      </c>
      <c r="L23" s="13">
        <f t="shared" si="1"/>
        <v>41</v>
      </c>
      <c r="M23" s="13">
        <f t="shared" si="1"/>
        <v>41</v>
      </c>
      <c r="N23" s="13">
        <f t="shared" si="1"/>
        <v>41</v>
      </c>
      <c r="O23" s="14">
        <f>IF(O21=0,"",AVERAGE(E23:N23))</f>
        <v>41</v>
      </c>
    </row>
    <row r="24" spans="1:16" ht="15.75">
      <c r="A24" s="55" t="s">
        <v>28</v>
      </c>
      <c r="B24" s="56"/>
      <c r="C24" s="56"/>
      <c r="D24" s="57"/>
      <c r="E24" s="15">
        <f>IF($J$7=0,"",IF(E21="","",100*E22/$J$7))</f>
        <v>0</v>
      </c>
      <c r="F24" s="15">
        <f t="shared" ref="F24:N24" si="2">IF($J$7=0,"",IF(F21="","",100*F22/$J$7))</f>
        <v>0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15">
        <f t="shared" si="2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4">
        <f>IF(J7=0,"",IF(O21=0,"",AVERAGE(E24:N24)))</f>
        <v>0</v>
      </c>
    </row>
    <row r="25" spans="1:16" ht="15.75">
      <c r="A25" s="55" t="s">
        <v>29</v>
      </c>
      <c r="B25" s="56"/>
      <c r="C25" s="56"/>
      <c r="D25" s="57"/>
      <c r="E25" s="15">
        <f>IF($J$7=0,"",IF(E21="","",SUM(E29:E69)/$J$7))</f>
        <v>0</v>
      </c>
      <c r="F25" s="15">
        <f t="shared" ref="F25:N25" si="3">IF($J$7=0,"",IF(F21="","",SUM(F29:F69)/$J$7))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4">
        <f>IF(J7=0,"",IF(O21=0,"",AVERAGE(E25:N25)))</f>
        <v>0</v>
      </c>
    </row>
    <row r="26" spans="1:16" ht="93" customHeight="1" thickBot="1">
      <c r="A26" s="58" t="s">
        <v>37</v>
      </c>
      <c r="B26" s="59"/>
      <c r="C26" s="59"/>
      <c r="D26" s="60"/>
      <c r="E26" s="23" t="str">
        <f>IF(E25="","",(IF(E25&lt;E21*0.5,"GERİ BİLDİRİM VERİLMELİ",IF(E25&lt;E21*0.7,"BİREYSEL ÇALIŞMA GEREKLİ","ANLAŞILMIŞ"))))</f>
        <v>GERİ BİLDİRİM VERİLMELİ</v>
      </c>
      <c r="F26" s="23" t="str">
        <f t="shared" ref="F26:N26" si="4">IF(F25="","",(IF(F25&lt;F21*0.5,"GERİ BİLDİRİM VERİLMELİ",IF(F25&lt;F21*0.7,"BİREYSEL ÇALIŞMA GEREKLİ","ANLAŞILMIŞ"))))</f>
        <v>GERİ BİLDİRİM VERİLMELİ</v>
      </c>
      <c r="G26" s="23" t="str">
        <f t="shared" si="4"/>
        <v>GERİ BİLDİRİM VERİLMELİ</v>
      </c>
      <c r="H26" s="23" t="str">
        <f t="shared" si="4"/>
        <v>GERİ BİLDİRİM VERİLMELİ</v>
      </c>
      <c r="I26" s="23" t="str">
        <f t="shared" si="4"/>
        <v>GERİ BİLDİRİM VERİLMELİ</v>
      </c>
      <c r="J26" s="23" t="str">
        <f t="shared" si="4"/>
        <v>GERİ BİLDİRİM VERİLMELİ</v>
      </c>
      <c r="K26" s="23" t="str">
        <f t="shared" si="4"/>
        <v>GERİ BİLDİRİM VERİLMELİ</v>
      </c>
      <c r="L26" s="23" t="str">
        <f t="shared" si="4"/>
        <v>GERİ BİLDİRİM VERİLMELİ</v>
      </c>
      <c r="M26" s="23" t="str">
        <f t="shared" si="4"/>
        <v>GERİ BİLDİRİM VERİLMELİ</v>
      </c>
      <c r="N26" s="23" t="str">
        <f t="shared" si="4"/>
        <v>GERİ BİLDİRİM VERİLMELİ</v>
      </c>
      <c r="O26" s="24"/>
    </row>
    <row r="27" spans="1:16" ht="24" customHeight="1" thickBot="1">
      <c r="A27" s="54" t="s">
        <v>35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6" ht="23.45" customHeight="1">
      <c r="A28" s="8" t="s">
        <v>31</v>
      </c>
      <c r="B28" s="9" t="s">
        <v>32</v>
      </c>
      <c r="C28" s="10" t="s">
        <v>33</v>
      </c>
      <c r="D28" s="11" t="s">
        <v>39</v>
      </c>
      <c r="E28" s="9">
        <v>1</v>
      </c>
      <c r="F28" s="9">
        <v>2</v>
      </c>
      <c r="G28" s="9">
        <v>3</v>
      </c>
      <c r="H28" s="9">
        <v>4</v>
      </c>
      <c r="I28" s="9">
        <v>5</v>
      </c>
      <c r="J28" s="9">
        <v>6</v>
      </c>
      <c r="K28" s="9">
        <v>7</v>
      </c>
      <c r="L28" s="9">
        <v>8</v>
      </c>
      <c r="M28" s="9">
        <v>9</v>
      </c>
      <c r="N28" s="9">
        <v>10</v>
      </c>
      <c r="O28" s="19" t="s">
        <v>34</v>
      </c>
    </row>
    <row r="29" spans="1:16" ht="12" customHeight="1">
      <c r="A29" s="25">
        <v>1</v>
      </c>
      <c r="B29" s="16">
        <v>2</v>
      </c>
      <c r="C29" s="17"/>
      <c r="D29" s="18" t="s">
        <v>51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0" t="str">
        <f>IF(D29="Girmedi","",IF(D29="Kopya","",IF(B29="","",SUM(E29:N29))))</f>
        <v/>
      </c>
      <c r="P29" s="2" t="str">
        <f t="shared" ref="P29:P70" si="5">IF(O29="","",IF(O29&lt;50,1,IF(O29&lt;60,2,IF(O29&lt;70,3,IF(O29&lt;85,4,5)))))</f>
        <v/>
      </c>
    </row>
    <row r="30" spans="1:16" ht="12" customHeight="1">
      <c r="A30" s="25">
        <f>IF(B30="","",MAX($A$29:A29)+1)</f>
        <v>2</v>
      </c>
      <c r="B30" s="16">
        <v>3</v>
      </c>
      <c r="C30" s="17"/>
      <c r="D30" s="16" t="s">
        <v>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20" t="str">
        <f t="shared" ref="O30:O70" si="6">IF(D30="Girmedi","",IF(D30="Kopya","",IF(B30="","",SUM(E30:N30))))</f>
        <v/>
      </c>
      <c r="P30" s="2" t="str">
        <f t="shared" si="5"/>
        <v/>
      </c>
    </row>
    <row r="31" spans="1:16" ht="12" customHeight="1">
      <c r="A31" s="25">
        <f>IF(B31="","",MAX($A$29:A30)+1)</f>
        <v>3</v>
      </c>
      <c r="B31" s="16">
        <v>5</v>
      </c>
      <c r="C31" s="17"/>
      <c r="D31" s="16" t="s">
        <v>52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0" t="str">
        <f t="shared" si="6"/>
        <v/>
      </c>
      <c r="P31" s="2" t="str">
        <f t="shared" si="5"/>
        <v/>
      </c>
    </row>
    <row r="32" spans="1:16" ht="12" customHeight="1">
      <c r="A32" s="25">
        <f>IF(B32="","",MAX($A$29:A31)+1)</f>
        <v>4</v>
      </c>
      <c r="B32" s="16">
        <v>5</v>
      </c>
      <c r="C32" s="17"/>
      <c r="D32" s="16" t="s">
        <v>51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0" t="str">
        <f t="shared" si="6"/>
        <v/>
      </c>
      <c r="P32" s="2" t="str">
        <f t="shared" si="5"/>
        <v/>
      </c>
    </row>
    <row r="33" spans="1:16" ht="12" customHeight="1">
      <c r="A33" s="25">
        <f>IF(B33="","",MAX($A$29:A32)+1)</f>
        <v>5</v>
      </c>
      <c r="B33" s="16">
        <v>5</v>
      </c>
      <c r="C33" s="17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0">
        <f t="shared" si="6"/>
        <v>0</v>
      </c>
      <c r="P33" s="2">
        <f t="shared" si="5"/>
        <v>1</v>
      </c>
    </row>
    <row r="34" spans="1:16" ht="12" customHeight="1">
      <c r="A34" s="25">
        <f>IF(B34="","",MAX($A$29:A33)+1)</f>
        <v>6</v>
      </c>
      <c r="B34" s="16">
        <v>5</v>
      </c>
      <c r="C34" s="17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0">
        <f t="shared" si="6"/>
        <v>0</v>
      </c>
      <c r="P34" s="2">
        <f t="shared" si="5"/>
        <v>1</v>
      </c>
    </row>
    <row r="35" spans="1:16" ht="12" customHeight="1">
      <c r="A35" s="25">
        <f>IF(B35="","",MAX($A$29:A34)+1)</f>
        <v>7</v>
      </c>
      <c r="B35" s="16">
        <v>5</v>
      </c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0">
        <f t="shared" si="6"/>
        <v>0</v>
      </c>
      <c r="P35" s="2">
        <f t="shared" si="5"/>
        <v>1</v>
      </c>
    </row>
    <row r="36" spans="1:16" ht="12" customHeight="1">
      <c r="A36" s="25">
        <f>IF(B36="","",MAX($A$29:A35)+1)</f>
        <v>8</v>
      </c>
      <c r="B36" s="16">
        <v>5</v>
      </c>
      <c r="C36" s="1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0">
        <f t="shared" si="6"/>
        <v>0</v>
      </c>
      <c r="P36" s="2">
        <f t="shared" si="5"/>
        <v>1</v>
      </c>
    </row>
    <row r="37" spans="1:16" ht="12" customHeight="1">
      <c r="A37" s="25">
        <f>IF(B37="","",MAX($A$29:A36)+1)</f>
        <v>9</v>
      </c>
      <c r="B37" s="16">
        <v>5</v>
      </c>
      <c r="C37" s="17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0">
        <f t="shared" si="6"/>
        <v>0</v>
      </c>
      <c r="P37" s="2">
        <f t="shared" si="5"/>
        <v>1</v>
      </c>
    </row>
    <row r="38" spans="1:16" ht="12" customHeight="1">
      <c r="A38" s="25">
        <f>IF(B38="","",MAX($A$29:A37)+1)</f>
        <v>10</v>
      </c>
      <c r="B38" s="16">
        <v>5</v>
      </c>
      <c r="C38" s="17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0">
        <f t="shared" si="6"/>
        <v>0</v>
      </c>
      <c r="P38" s="2">
        <f t="shared" si="5"/>
        <v>1</v>
      </c>
    </row>
    <row r="39" spans="1:16" ht="12" customHeight="1">
      <c r="A39" s="25">
        <f>IF(B39="","",MAX($A$29:A38)+1)</f>
        <v>11</v>
      </c>
      <c r="B39" s="16">
        <v>5</v>
      </c>
      <c r="C39" s="1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0">
        <f t="shared" si="6"/>
        <v>0</v>
      </c>
      <c r="P39" s="2">
        <f t="shared" si="5"/>
        <v>1</v>
      </c>
    </row>
    <row r="40" spans="1:16" ht="12" customHeight="1">
      <c r="A40" s="25">
        <f>IF(B40="","",MAX($A$29:A39)+1)</f>
        <v>12</v>
      </c>
      <c r="B40" s="16">
        <v>5</v>
      </c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0">
        <f t="shared" si="6"/>
        <v>0</v>
      </c>
      <c r="P40" s="2">
        <f t="shared" si="5"/>
        <v>1</v>
      </c>
    </row>
    <row r="41" spans="1:16" ht="12" customHeight="1">
      <c r="A41" s="25">
        <f>IF(B41="","",MAX($A$29:A40)+1)</f>
        <v>13</v>
      </c>
      <c r="B41" s="16">
        <v>5</v>
      </c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0">
        <f t="shared" si="6"/>
        <v>0</v>
      </c>
      <c r="P41" s="2">
        <f t="shared" si="5"/>
        <v>1</v>
      </c>
    </row>
    <row r="42" spans="1:16" ht="12" customHeight="1">
      <c r="A42" s="25">
        <f>IF(B42="","",MAX($A$29:A41)+1)</f>
        <v>14</v>
      </c>
      <c r="B42" s="16">
        <v>5</v>
      </c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0">
        <f t="shared" si="6"/>
        <v>0</v>
      </c>
      <c r="P42" s="2">
        <f t="shared" si="5"/>
        <v>1</v>
      </c>
    </row>
    <row r="43" spans="1:16" ht="12" customHeight="1">
      <c r="A43" s="25">
        <f>IF(B43="","",MAX($A$29:A42)+1)</f>
        <v>15</v>
      </c>
      <c r="B43" s="16">
        <v>5</v>
      </c>
      <c r="C43" s="1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0">
        <f t="shared" si="6"/>
        <v>0</v>
      </c>
      <c r="P43" s="2">
        <f t="shared" si="5"/>
        <v>1</v>
      </c>
    </row>
    <row r="44" spans="1:16" ht="12" customHeight="1">
      <c r="A44" s="25">
        <f>IF(B44="","",MAX($A$29:A43)+1)</f>
        <v>16</v>
      </c>
      <c r="B44" s="16">
        <v>5</v>
      </c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0">
        <f t="shared" si="6"/>
        <v>0</v>
      </c>
      <c r="P44" s="2">
        <f t="shared" si="5"/>
        <v>1</v>
      </c>
    </row>
    <row r="45" spans="1:16" ht="12" customHeight="1">
      <c r="A45" s="25">
        <f>IF(B45="","",MAX($A$29:A44)+1)</f>
        <v>17</v>
      </c>
      <c r="B45" s="16">
        <v>5</v>
      </c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0">
        <f t="shared" si="6"/>
        <v>0</v>
      </c>
      <c r="P45" s="2">
        <f t="shared" si="5"/>
        <v>1</v>
      </c>
    </row>
    <row r="46" spans="1:16" ht="12" customHeight="1">
      <c r="A46" s="25">
        <f>IF(B46="","",MAX($A$29:A45)+1)</f>
        <v>18</v>
      </c>
      <c r="B46" s="16">
        <v>5</v>
      </c>
      <c r="C46" s="1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0">
        <f t="shared" si="6"/>
        <v>0</v>
      </c>
      <c r="P46" s="2">
        <f t="shared" si="5"/>
        <v>1</v>
      </c>
    </row>
    <row r="47" spans="1:16" ht="12" customHeight="1">
      <c r="A47" s="25">
        <f>IF(B47="","",MAX($A$29:A46)+1)</f>
        <v>19</v>
      </c>
      <c r="B47" s="16">
        <v>5</v>
      </c>
      <c r="C47" s="1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0">
        <f t="shared" si="6"/>
        <v>0</v>
      </c>
      <c r="P47" s="2">
        <f t="shared" si="5"/>
        <v>1</v>
      </c>
    </row>
    <row r="48" spans="1:16" ht="12" customHeight="1">
      <c r="A48" s="25">
        <f>IF(B48="","",MAX($A$29:A47)+1)</f>
        <v>20</v>
      </c>
      <c r="B48" s="16">
        <v>5</v>
      </c>
      <c r="C48" s="1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0">
        <f t="shared" si="6"/>
        <v>0</v>
      </c>
      <c r="P48" s="2">
        <f t="shared" si="5"/>
        <v>1</v>
      </c>
    </row>
    <row r="49" spans="1:16" ht="12" customHeight="1">
      <c r="A49" s="25">
        <f>IF(B49="","",MAX($A$29:A48)+1)</f>
        <v>21</v>
      </c>
      <c r="B49" s="16">
        <v>5</v>
      </c>
      <c r="C49" s="1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0">
        <f t="shared" si="6"/>
        <v>0</v>
      </c>
      <c r="P49" s="2">
        <f t="shared" si="5"/>
        <v>1</v>
      </c>
    </row>
    <row r="50" spans="1:16" ht="12" customHeight="1">
      <c r="A50" s="25">
        <f>IF(B50="","",MAX($A$29:A49)+1)</f>
        <v>22</v>
      </c>
      <c r="B50" s="16">
        <v>5</v>
      </c>
      <c r="C50" s="1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0">
        <f t="shared" si="6"/>
        <v>0</v>
      </c>
      <c r="P50" s="2">
        <f t="shared" si="5"/>
        <v>1</v>
      </c>
    </row>
    <row r="51" spans="1:16" ht="12" customHeight="1">
      <c r="A51" s="25">
        <f>IF(B51="","",MAX($A$29:A50)+1)</f>
        <v>23</v>
      </c>
      <c r="B51" s="16">
        <v>5</v>
      </c>
      <c r="C51" s="1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0">
        <f t="shared" si="6"/>
        <v>0</v>
      </c>
      <c r="P51" s="2">
        <f t="shared" si="5"/>
        <v>1</v>
      </c>
    </row>
    <row r="52" spans="1:16" ht="12" customHeight="1">
      <c r="A52" s="25">
        <f>IF(B52="","",MAX($A$29:A51)+1)</f>
        <v>24</v>
      </c>
      <c r="B52" s="16">
        <v>5</v>
      </c>
      <c r="C52" s="1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0">
        <f t="shared" si="6"/>
        <v>0</v>
      </c>
      <c r="P52" s="2">
        <f t="shared" si="5"/>
        <v>1</v>
      </c>
    </row>
    <row r="53" spans="1:16" ht="12" customHeight="1">
      <c r="A53" s="25">
        <f>IF(B53="","",MAX($A$29:A52)+1)</f>
        <v>25</v>
      </c>
      <c r="B53" s="16">
        <v>5</v>
      </c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0">
        <f t="shared" si="6"/>
        <v>0</v>
      </c>
      <c r="P53" s="2">
        <f t="shared" si="5"/>
        <v>1</v>
      </c>
    </row>
    <row r="54" spans="1:16" ht="12" customHeight="1">
      <c r="A54" s="25">
        <f>IF(B54="","",MAX($A$29:A53)+1)</f>
        <v>26</v>
      </c>
      <c r="B54" s="16">
        <v>5</v>
      </c>
      <c r="C54" s="1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0">
        <f t="shared" si="6"/>
        <v>0</v>
      </c>
      <c r="P54" s="2">
        <f t="shared" si="5"/>
        <v>1</v>
      </c>
    </row>
    <row r="55" spans="1:16" ht="12" customHeight="1">
      <c r="A55" s="25">
        <f>IF(B55="","",MAX($A$29:A54)+1)</f>
        <v>27</v>
      </c>
      <c r="B55" s="16">
        <v>5</v>
      </c>
      <c r="C55" s="1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0">
        <f t="shared" si="6"/>
        <v>0</v>
      </c>
      <c r="P55" s="2">
        <f t="shared" si="5"/>
        <v>1</v>
      </c>
    </row>
    <row r="56" spans="1:16" ht="12" customHeight="1">
      <c r="A56" s="25">
        <f>IF(B56="","",MAX($A$29:A55)+1)</f>
        <v>28</v>
      </c>
      <c r="B56" s="16">
        <v>5</v>
      </c>
      <c r="C56" s="17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0">
        <f t="shared" si="6"/>
        <v>0</v>
      </c>
      <c r="P56" s="2">
        <f t="shared" si="5"/>
        <v>1</v>
      </c>
    </row>
    <row r="57" spans="1:16" ht="12" customHeight="1">
      <c r="A57" s="25">
        <f>IF(B57="","",MAX($A$29:A56)+1)</f>
        <v>29</v>
      </c>
      <c r="B57" s="16">
        <v>5</v>
      </c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0">
        <f t="shared" si="6"/>
        <v>0</v>
      </c>
      <c r="P57" s="2">
        <f t="shared" si="5"/>
        <v>1</v>
      </c>
    </row>
    <row r="58" spans="1:16" ht="12" customHeight="1">
      <c r="A58" s="25">
        <f>IF(B58="","",MAX($A$29:A57)+1)</f>
        <v>30</v>
      </c>
      <c r="B58" s="16">
        <v>5</v>
      </c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>
        <f t="shared" si="6"/>
        <v>0</v>
      </c>
      <c r="P58" s="2">
        <f t="shared" si="5"/>
        <v>1</v>
      </c>
    </row>
    <row r="59" spans="1:16" ht="12" customHeight="1">
      <c r="A59" s="25">
        <f>IF(B59="","",MAX($A$29:A58)+1)</f>
        <v>31</v>
      </c>
      <c r="B59" s="16">
        <v>55</v>
      </c>
      <c r="C59" s="17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0">
        <f t="shared" si="6"/>
        <v>0</v>
      </c>
      <c r="P59" s="2">
        <f t="shared" si="5"/>
        <v>1</v>
      </c>
    </row>
    <row r="60" spans="1:16" ht="12" customHeight="1">
      <c r="A60" s="25">
        <f>IF(B60="","",MAX($A$29:A59)+1)</f>
        <v>32</v>
      </c>
      <c r="B60" s="16">
        <v>5</v>
      </c>
      <c r="C60" s="17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20">
        <f t="shared" si="6"/>
        <v>0</v>
      </c>
      <c r="P60" s="2">
        <f t="shared" si="5"/>
        <v>1</v>
      </c>
    </row>
    <row r="61" spans="1:16" ht="12" customHeight="1">
      <c r="A61" s="25">
        <f>IF(B61="","",MAX($A$29:A60)+1)</f>
        <v>33</v>
      </c>
      <c r="B61" s="16">
        <v>5</v>
      </c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>
        <f t="shared" si="6"/>
        <v>0</v>
      </c>
      <c r="P61" s="2">
        <f t="shared" si="5"/>
        <v>1</v>
      </c>
    </row>
    <row r="62" spans="1:16" ht="12" customHeight="1">
      <c r="A62" s="25">
        <f>IF(B62="","",MAX($A$29:A61)+1)</f>
        <v>34</v>
      </c>
      <c r="B62" s="16">
        <v>5</v>
      </c>
      <c r="C62" s="17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20">
        <f t="shared" si="6"/>
        <v>0</v>
      </c>
      <c r="P62" s="2">
        <f t="shared" si="5"/>
        <v>1</v>
      </c>
    </row>
    <row r="63" spans="1:16" ht="12" customHeight="1">
      <c r="A63" s="25">
        <f>IF(B63="","",MAX($A$29:A62)+1)</f>
        <v>35</v>
      </c>
      <c r="B63" s="16">
        <v>5</v>
      </c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20">
        <f t="shared" si="6"/>
        <v>0</v>
      </c>
      <c r="P63" s="2">
        <f t="shared" si="5"/>
        <v>1</v>
      </c>
    </row>
    <row r="64" spans="1:16" ht="12" customHeight="1">
      <c r="A64" s="25">
        <f>IF(B64="","",MAX($A$29:A63)+1)</f>
        <v>36</v>
      </c>
      <c r="B64" s="16">
        <v>5</v>
      </c>
      <c r="C64" s="17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>
        <f t="shared" si="6"/>
        <v>0</v>
      </c>
      <c r="P64" s="2">
        <f t="shared" si="5"/>
        <v>1</v>
      </c>
    </row>
    <row r="65" spans="1:16" ht="12" customHeight="1">
      <c r="A65" s="25">
        <f>IF(B65="","",MAX($A$29:A64)+1)</f>
        <v>37</v>
      </c>
      <c r="B65" s="16">
        <v>5</v>
      </c>
      <c r="C65" s="1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>
        <f t="shared" si="6"/>
        <v>0</v>
      </c>
      <c r="P65" s="2">
        <f t="shared" si="5"/>
        <v>1</v>
      </c>
    </row>
    <row r="66" spans="1:16" ht="12" customHeight="1">
      <c r="A66" s="25">
        <f>IF(B66="","",MAX($A$29:A65)+1)</f>
        <v>38</v>
      </c>
      <c r="B66" s="16">
        <v>5</v>
      </c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20">
        <f t="shared" si="6"/>
        <v>0</v>
      </c>
      <c r="P66" s="2">
        <f t="shared" si="5"/>
        <v>1</v>
      </c>
    </row>
    <row r="67" spans="1:16" ht="12" customHeight="1">
      <c r="A67" s="25">
        <f>IF(B67="","",MAX($A$29:A66)+1)</f>
        <v>39</v>
      </c>
      <c r="B67" s="16">
        <v>5</v>
      </c>
      <c r="C67" s="1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20">
        <f t="shared" si="6"/>
        <v>0</v>
      </c>
      <c r="P67" s="2">
        <f t="shared" si="5"/>
        <v>1</v>
      </c>
    </row>
    <row r="68" spans="1:16" ht="12" customHeight="1">
      <c r="A68" s="25">
        <f>IF(B68="","",MAX($A$29:A67)+1)</f>
        <v>40</v>
      </c>
      <c r="B68" s="16">
        <v>5</v>
      </c>
      <c r="C68" s="17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20">
        <f t="shared" si="6"/>
        <v>0</v>
      </c>
      <c r="P68" s="2">
        <f t="shared" si="5"/>
        <v>1</v>
      </c>
    </row>
    <row r="69" spans="1:16" ht="12" customHeight="1">
      <c r="A69" s="25">
        <f>IF(B69="","",MAX($A$29:A68)+1)</f>
        <v>41</v>
      </c>
      <c r="B69" s="16">
        <v>5</v>
      </c>
      <c r="C69" s="17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20">
        <f t="shared" si="6"/>
        <v>0</v>
      </c>
      <c r="P69" s="2">
        <f t="shared" si="5"/>
        <v>1</v>
      </c>
    </row>
    <row r="70" spans="1:16">
      <c r="C70" s="6"/>
      <c r="O70" s="20" t="str">
        <f t="shared" si="6"/>
        <v/>
      </c>
      <c r="P70" s="2" t="str">
        <f t="shared" si="5"/>
        <v/>
      </c>
    </row>
    <row r="72" spans="1:16" ht="12" customHeight="1">
      <c r="E72" s="3"/>
      <c r="F72" s="3"/>
      <c r="G72" s="3"/>
      <c r="H72" s="3"/>
      <c r="I72" s="3"/>
      <c r="J72" s="3"/>
      <c r="K72" s="3"/>
      <c r="L72" s="3"/>
      <c r="M72" s="3"/>
      <c r="N72" s="3"/>
      <c r="O72" s="5"/>
    </row>
    <row r="81" ht="15" customHeight="1"/>
  </sheetData>
  <sheetProtection algorithmName="SHA-512" hashValue="EOUTYyZWrrYHmaMv2vVgiy1wagi6fBaQpqwKibLNVRCeyh/H302gr17Ti82CsMguwXUs5/STZMNkrWP9erNhoA==" saltValue="OG3BObxtmgJRozwDRIRKKA==" spinCount="100000" sheet="1" objects="1" scenarios="1" formatRows="0" selectLockedCells="1"/>
  <mergeCells count="56">
    <mergeCell ref="A20:D20"/>
    <mergeCell ref="A21:D21"/>
    <mergeCell ref="A22:D22"/>
    <mergeCell ref="A23:D23"/>
    <mergeCell ref="A14:C14"/>
    <mergeCell ref="A19:D19"/>
    <mergeCell ref="C11:F11"/>
    <mergeCell ref="C12:F12"/>
    <mergeCell ref="H8:I8"/>
    <mergeCell ref="H9:I9"/>
    <mergeCell ref="H10:I10"/>
    <mergeCell ref="H11:I11"/>
    <mergeCell ref="H12:I12"/>
    <mergeCell ref="A1:O1"/>
    <mergeCell ref="H3:I3"/>
    <mergeCell ref="H4:I4"/>
    <mergeCell ref="H5:I5"/>
    <mergeCell ref="J5:O5"/>
    <mergeCell ref="J3:O3"/>
    <mergeCell ref="J4:O4"/>
    <mergeCell ref="A2:D2"/>
    <mergeCell ref="A3:D3"/>
    <mergeCell ref="A4:D4"/>
    <mergeCell ref="A5:D5"/>
    <mergeCell ref="E2:O2"/>
    <mergeCell ref="E3:G3"/>
    <mergeCell ref="E4:G4"/>
    <mergeCell ref="E5:G5"/>
    <mergeCell ref="H7:I7"/>
    <mergeCell ref="A27:O27"/>
    <mergeCell ref="A24:D24"/>
    <mergeCell ref="A25:D25"/>
    <mergeCell ref="A26:D26"/>
    <mergeCell ref="C7:G7"/>
    <mergeCell ref="O19:O20"/>
    <mergeCell ref="C8:F8"/>
    <mergeCell ref="C9:F9"/>
    <mergeCell ref="C10:F10"/>
    <mergeCell ref="K7:L7"/>
    <mergeCell ref="K8:L8"/>
    <mergeCell ref="K9:L9"/>
    <mergeCell ref="K10:L10"/>
    <mergeCell ref="A15:O16"/>
    <mergeCell ref="A17:O17"/>
    <mergeCell ref="K18:M18"/>
    <mergeCell ref="N18:O18"/>
    <mergeCell ref="A18:G18"/>
    <mergeCell ref="H18:J18"/>
    <mergeCell ref="K11:L11"/>
    <mergeCell ref="K12:L12"/>
    <mergeCell ref="M12:O12"/>
    <mergeCell ref="M7:O7"/>
    <mergeCell ref="M8:O8"/>
    <mergeCell ref="M9:O9"/>
    <mergeCell ref="M10:O10"/>
    <mergeCell ref="M11:O11"/>
  </mergeCells>
  <conditionalFormatting sqref="A29:D69">
    <cfRule type="expression" dxfId="21" priority="4">
      <formula>$B29=""</formula>
    </cfRule>
  </conditionalFormatting>
  <conditionalFormatting sqref="B30:D69">
    <cfRule type="expression" dxfId="20" priority="10">
      <formula>$B30=""</formula>
    </cfRule>
  </conditionalFormatting>
  <conditionalFormatting sqref="F29:O29 E29:E31 A29:D69 F30:N31 O30:O70 E32:N69">
    <cfRule type="expression" dxfId="19" priority="1">
      <formula>$B29&gt;0</formula>
    </cfRule>
  </conditionalFormatting>
  <conditionalFormatting sqref="F29:O29 E29:E31 F30:N31 O30:O70 E32:N69">
    <cfRule type="expression" dxfId="18" priority="2">
      <formula>$D29="Kopya"</formula>
    </cfRule>
    <cfRule type="expression" dxfId="17" priority="6">
      <formula>E29&gt;=E$21*0.7</formula>
    </cfRule>
    <cfRule type="expression" dxfId="16" priority="8">
      <formula>$B29=""</formula>
    </cfRule>
    <cfRule type="expression" dxfId="15" priority="9">
      <formula>E29&lt;E$21*0.5</formula>
    </cfRule>
    <cfRule type="expression" dxfId="14" priority="11">
      <formula>E29&lt;E$21*0.7</formula>
    </cfRule>
  </conditionalFormatting>
  <conditionalFormatting sqref="F29:O29 O30:O70 E29:E31 F30:N31 E32:N69">
    <cfRule type="expression" dxfId="13" priority="5" stopIfTrue="1">
      <formula>$D29="Girmedi"</formula>
    </cfRule>
  </conditionalFormatting>
  <conditionalFormatting sqref="O21">
    <cfRule type="expression" dxfId="12" priority="16">
      <formula>$O$21=100</formula>
    </cfRule>
  </conditionalFormatting>
  <conditionalFormatting sqref="O29:O70">
    <cfRule type="expression" dxfId="11" priority="3">
      <formula>$B29=""</formula>
    </cfRule>
  </conditionalFormatting>
  <dataValidations count="1">
    <dataValidation type="list" allowBlank="1" showInputMessage="1" showErrorMessage="1" sqref="D29:D69" xr:uid="{BF4C6685-A1B0-3D40-BB93-C0482F4089B7}">
      <formula1>"Girmedi,Kopya,"</formula1>
    </dataValidation>
  </dataValidations>
  <pageMargins left="0.25" right="0.25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FBA7-0F12-DB40-AC67-2CE1195B82EA}">
  <sheetPr>
    <pageSetUpPr fitToPage="1"/>
  </sheetPr>
  <dimension ref="A1:Z81"/>
  <sheetViews>
    <sheetView view="pageBreakPreview" topLeftCell="A9" zoomScaleNormal="100" zoomScaleSheetLayoutView="100" workbookViewId="0">
      <selection activeCell="E33" sqref="E33:X43"/>
    </sheetView>
  </sheetViews>
  <sheetFormatPr defaultColWidth="4.28515625" defaultRowHeight="15"/>
  <cols>
    <col min="1" max="2" width="5.85546875" style="4" customWidth="1"/>
    <col min="3" max="3" width="17.7109375" style="4" customWidth="1"/>
    <col min="4" max="4" width="6.85546875" style="2" customWidth="1"/>
    <col min="5" max="24" width="10" style="2" customWidth="1"/>
    <col min="25" max="25" width="5.85546875" style="4" customWidth="1"/>
    <col min="26" max="26" width="10.28515625" style="2" hidden="1" customWidth="1"/>
    <col min="27" max="16384" width="4.28515625" style="4"/>
  </cols>
  <sheetData>
    <row r="1" spans="1:25" ht="25.5" thickBot="1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15.75">
      <c r="A2" s="73" t="s">
        <v>0</v>
      </c>
      <c r="B2" s="74"/>
      <c r="C2" s="74"/>
      <c r="D2" s="75"/>
      <c r="E2" s="82"/>
      <c r="F2" s="82"/>
      <c r="G2" s="82"/>
      <c r="H2" s="82"/>
      <c r="I2" s="82"/>
      <c r="J2" s="82"/>
      <c r="K2" s="82"/>
      <c r="L2" s="82"/>
      <c r="M2" s="82"/>
      <c r="N2" s="82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83"/>
    </row>
    <row r="3" spans="1:25" ht="15.75">
      <c r="A3" s="76" t="s">
        <v>1</v>
      </c>
      <c r="B3" s="77"/>
      <c r="C3" s="77"/>
      <c r="D3" s="78"/>
      <c r="E3" s="71"/>
      <c r="F3" s="71"/>
      <c r="G3" s="71"/>
      <c r="H3" s="67" t="s">
        <v>3</v>
      </c>
      <c r="I3" s="67"/>
      <c r="J3" s="71"/>
      <c r="K3" s="71"/>
      <c r="L3" s="71"/>
      <c r="M3" s="71"/>
      <c r="N3" s="71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72"/>
    </row>
    <row r="4" spans="1:25" ht="15.75">
      <c r="A4" s="76" t="s">
        <v>5</v>
      </c>
      <c r="B4" s="77"/>
      <c r="C4" s="77"/>
      <c r="D4" s="78"/>
      <c r="E4" s="71"/>
      <c r="F4" s="71"/>
      <c r="G4" s="71"/>
      <c r="H4" s="67" t="s">
        <v>4</v>
      </c>
      <c r="I4" s="67"/>
      <c r="J4" s="71"/>
      <c r="K4" s="71"/>
      <c r="L4" s="71"/>
      <c r="M4" s="71"/>
      <c r="N4" s="71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72"/>
    </row>
    <row r="5" spans="1:25" ht="16.5" thickBot="1">
      <c r="A5" s="79" t="s">
        <v>2</v>
      </c>
      <c r="B5" s="80"/>
      <c r="C5" s="80"/>
      <c r="D5" s="81"/>
      <c r="E5" s="69"/>
      <c r="F5" s="69"/>
      <c r="G5" s="69"/>
      <c r="H5" s="68" t="s">
        <v>6</v>
      </c>
      <c r="I5" s="68"/>
      <c r="J5" s="69"/>
      <c r="K5" s="69"/>
      <c r="L5" s="69"/>
      <c r="M5" s="69"/>
      <c r="N5" s="69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70"/>
    </row>
    <row r="6" spans="1:25" ht="12" customHeight="1" thickBot="1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5" ht="15.75">
      <c r="C7" s="61" t="s">
        <v>10</v>
      </c>
      <c r="D7" s="61"/>
      <c r="E7" s="61"/>
      <c r="F7" s="61"/>
      <c r="G7" s="61"/>
      <c r="H7" s="52" t="s">
        <v>18</v>
      </c>
      <c r="I7" s="53"/>
      <c r="J7" s="53"/>
      <c r="K7" s="53"/>
      <c r="L7" s="104">
        <f>COUNTA($B$29:$B$69)-COUNTIF($D$29:$D$69,"G")-COUNTIF($D$29:$D$69,"K")</f>
        <v>41</v>
      </c>
      <c r="M7" s="104"/>
      <c r="N7" s="104"/>
      <c r="O7" s="104"/>
      <c r="P7" s="113" t="s">
        <v>20</v>
      </c>
      <c r="Q7" s="113"/>
      <c r="R7" s="113"/>
      <c r="S7" s="113"/>
      <c r="T7" s="33">
        <f>IF($L$7=0,"",AVERAGE(Y29:Y69))</f>
        <v>100</v>
      </c>
      <c r="U7" s="33"/>
      <c r="V7" s="33"/>
      <c r="W7" s="33"/>
      <c r="X7" s="33"/>
      <c r="Y7" s="34"/>
    </row>
    <row r="8" spans="1:25" ht="15.75">
      <c r="C8" s="64" t="s">
        <v>14</v>
      </c>
      <c r="D8" s="64"/>
      <c r="E8" s="64"/>
      <c r="F8" s="64"/>
      <c r="G8" s="2">
        <f>COUNTIF($Z$29:$Z$69,1)</f>
        <v>0</v>
      </c>
      <c r="H8" s="89" t="s">
        <v>16</v>
      </c>
      <c r="I8" s="90"/>
      <c r="J8" s="90"/>
      <c r="K8" s="90"/>
      <c r="L8" s="103">
        <f>COUNTIF($Z$29:$Z$69,"&gt;1")</f>
        <v>41</v>
      </c>
      <c r="M8" s="103"/>
      <c r="N8" s="103"/>
      <c r="O8" s="103"/>
      <c r="P8" s="92" t="s">
        <v>21</v>
      </c>
      <c r="Q8" s="92"/>
      <c r="R8" s="92"/>
      <c r="S8" s="92"/>
      <c r="T8" s="35">
        <f>IF($L$7=0,"",MEDIAN(Y29:Y69))</f>
        <v>100</v>
      </c>
      <c r="U8" s="35"/>
      <c r="V8" s="35"/>
      <c r="W8" s="35"/>
      <c r="X8" s="35"/>
      <c r="Y8" s="36"/>
    </row>
    <row r="9" spans="1:25" ht="15.75">
      <c r="C9" s="64" t="s">
        <v>11</v>
      </c>
      <c r="D9" s="64"/>
      <c r="E9" s="64"/>
      <c r="F9" s="64"/>
      <c r="G9" s="2">
        <f>COUNTIF($Z$29:$Z$69,2)</f>
        <v>0</v>
      </c>
      <c r="H9" s="89" t="s">
        <v>17</v>
      </c>
      <c r="I9" s="90"/>
      <c r="J9" s="90"/>
      <c r="K9" s="90"/>
      <c r="L9" s="103">
        <f>COUNTIF($Z$29:$Z$69,"1")</f>
        <v>0</v>
      </c>
      <c r="M9" s="103"/>
      <c r="N9" s="103"/>
      <c r="O9" s="103"/>
      <c r="P9" s="92" t="s">
        <v>22</v>
      </c>
      <c r="Q9" s="92"/>
      <c r="R9" s="92"/>
      <c r="S9" s="92"/>
      <c r="T9" s="35">
        <f>IF($L$7=0,"",(LARGE(Y29:Y69,1)-SMALL(Y29:Y69,1)))</f>
        <v>0</v>
      </c>
      <c r="U9" s="35"/>
      <c r="V9" s="35"/>
      <c r="W9" s="35"/>
      <c r="X9" s="35"/>
      <c r="Y9" s="36"/>
    </row>
    <row r="10" spans="1:25" ht="15.75">
      <c r="C10" s="64" t="s">
        <v>12</v>
      </c>
      <c r="D10" s="64"/>
      <c r="E10" s="64"/>
      <c r="F10" s="64"/>
      <c r="G10" s="2">
        <f>COUNTIF($Z$29:$Z$69,3)</f>
        <v>0</v>
      </c>
      <c r="H10" s="89" t="s">
        <v>19</v>
      </c>
      <c r="I10" s="90"/>
      <c r="J10" s="90"/>
      <c r="K10" s="90"/>
      <c r="L10" s="112">
        <f>IF($L$7=0,"",100*L8/$L$7)</f>
        <v>100</v>
      </c>
      <c r="M10" s="112"/>
      <c r="N10" s="112"/>
      <c r="O10" s="112"/>
      <c r="P10" s="92" t="s">
        <v>23</v>
      </c>
      <c r="Q10" s="92"/>
      <c r="R10" s="92"/>
      <c r="S10" s="92"/>
      <c r="T10" s="37">
        <f>IF($L$7=0,"",(STDEV(Y29:Y69)))</f>
        <v>0</v>
      </c>
      <c r="U10" s="37"/>
      <c r="V10" s="37"/>
      <c r="W10" s="37"/>
      <c r="X10" s="37"/>
      <c r="Y10" s="38"/>
    </row>
    <row r="11" spans="1:25" ht="15.75">
      <c r="C11" s="64" t="s">
        <v>13</v>
      </c>
      <c r="D11" s="64"/>
      <c r="E11" s="64"/>
      <c r="F11" s="64"/>
      <c r="G11" s="2">
        <f>COUNTIF($Z$29:$Z$69,4)</f>
        <v>0</v>
      </c>
      <c r="H11" s="89" t="s">
        <v>66</v>
      </c>
      <c r="I11" s="90"/>
      <c r="J11" s="90"/>
      <c r="K11" s="90"/>
      <c r="L11" s="110">
        <f>COUNTIF(D29:D69,"Girmedi")</f>
        <v>0</v>
      </c>
      <c r="M11" s="110"/>
      <c r="N11" s="110"/>
      <c r="O11" s="110"/>
      <c r="P11" s="92" t="s">
        <v>25</v>
      </c>
      <c r="Q11" s="92"/>
      <c r="R11" s="92"/>
      <c r="S11" s="92"/>
      <c r="T11" s="105" t="str">
        <f>IF($L$7=0,"",IF(T10=0,"",(3*($T$7-$T$8)/$T$10)))</f>
        <v/>
      </c>
      <c r="U11" s="106"/>
      <c r="V11" s="106"/>
      <c r="W11" s="106"/>
      <c r="X11" s="106"/>
      <c r="Y11" s="107"/>
    </row>
    <row r="12" spans="1:25" ht="16.5" thickBot="1">
      <c r="C12" s="64" t="s">
        <v>15</v>
      </c>
      <c r="D12" s="64"/>
      <c r="E12" s="64"/>
      <c r="F12" s="64"/>
      <c r="G12" s="2">
        <f>COUNTIF($Z$29:$Z$69,5)</f>
        <v>41</v>
      </c>
      <c r="H12" s="93" t="s">
        <v>67</v>
      </c>
      <c r="I12" s="94"/>
      <c r="J12" s="94"/>
      <c r="K12" s="94"/>
      <c r="L12" s="111">
        <f>COUNTIF(D29:D69,"Kopya")</f>
        <v>0</v>
      </c>
      <c r="M12" s="111"/>
      <c r="N12" s="111"/>
      <c r="O12" s="111"/>
      <c r="P12" s="109" t="s">
        <v>24</v>
      </c>
      <c r="Q12" s="109"/>
      <c r="R12" s="109"/>
      <c r="S12" s="109"/>
      <c r="T12" s="30" t="str">
        <f>IF(T9=0,"Tüm Öğrenciler Eşit Puanlı Olamaz",IF(T11="","",(IF(T11&lt;=0,"SINAV KOLAY",IF(T11&lt;0.1,"SINAV HAFİF ZOR",IF(T11&lt;=0.25,"SINAV ORTA ZOR","SINAV ÇOK ZOR"))))))</f>
        <v>Tüm Öğrenciler Eşit Puanlı Olamaz</v>
      </c>
      <c r="U12" s="31"/>
      <c r="V12" s="31"/>
      <c r="W12" s="31"/>
      <c r="X12" s="31"/>
      <c r="Y12" s="32"/>
    </row>
    <row r="13" spans="1:25" ht="15.75">
      <c r="E13" s="1"/>
      <c r="F13" s="1"/>
      <c r="G13" s="1"/>
      <c r="H13" s="1"/>
      <c r="I13" s="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5" ht="15.75">
      <c r="A14" s="102" t="s">
        <v>26</v>
      </c>
      <c r="B14" s="102"/>
      <c r="C14" s="10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5" ht="15" customHeight="1">
      <c r="A15" s="84" t="str">
        <f>IF(T9=0,"Tüm öğrenciler yapılan sınavdan eşit puan aldıkları için istatistiksel olarak yorum yapılamaz","     "&amp;IF(T12="","",(IF($T$12="SINAV KOLAY","Sınavın Çarpıklık Değerine (Zorluk Derecesine) göre; Sınav Kolaydır. Sınav öğrenci seviyesinin altındadır yada beklenen davranışlar çok iyi kazanılmıştır.",IF($T$12="SINAV HAFİF ZOR","Sınavın Çarpıklık Değerine (Zorluk Derecesine) göre; Sınav Hafif Zordur. Sınav öğrenci seviyesindedir yada beklenen davranışlar kazanılmıştır.",IF($T$12="SINAV ORTA ZOR","Sınavın Çarpıklık Değerine (Zorluk Derecesine) göre; Sınav Orta Zordur. Sınav öğrenci seviyesinin biraz üzerindedir yada beklenen davranışların bir kısmı kazanılmamıştır.",IF($T$12="SINAV ÇOK ZOR","Sınavın Çarpıklık Değerine (Zorluk Derecesine) göre; Sınav Çok Zordur. Sınav öğrenci seviyesinin üzerindedir yada beklenen davranışlar kazanılmamıştır.",""))))&amp;IF($T$9&gt;=$Y$21/2+10," Dizi genişliği büyük olduğundan öğrenciler arasında belirgin bir seviye farkı vardır.",IF($T$9&lt;=$Y$21/2-10," Dizi genişliği küçük olduğundan öğrencilerin çoğunluğu aynı seviyededir."," Dizi genişliği beklenen değerdedir ve öğrenciler arasında seviye farkı yoktur."))&amp;IF($T$9/$T$10&lt;4," Standart Sapma büyüktür ve Sınavın güvenilirliği yüksektir.",IF($T$9/$T$10&gt;6," Standart Sapma küçüktür ve Sınavın güvenilirliği düşüktür."," Standart Sapma beklenen değerdedir ve Sınavın güvenilirliği iyidir.")))))</f>
        <v>Tüm öğrenciler yapılan sınavdan eşit puan aldıkları için istatistiksel olarak yorum yapılamaz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5" ht="36.950000000000003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26" ht="51" customHeight="1" thickBot="1">
      <c r="A17" s="85" t="str">
        <f>IF(COUNTIF(E26:Y26,"GERİ BİLDİRİM VERİLMELİ")&gt;0,"     "&amp;IF(E26="GERİ BİLDİRİM VERİLMELİ",E20,"")&amp;IF(F26="GERİ BİLDİRİM VERİLMELİ"," - "&amp;F20,"")&amp;IF(G26="GERİ BİLDİRİM VERİLMELİ"," - "&amp;G20,"")&amp;IF(H26="GERİ BİLDİRİM VERİLMELİ"," - "&amp;H20,"")&amp;IF(I26="GERİ BİLDİRİM VERİLMELİ"," - "&amp;I20,"")&amp;IF(J26="GERİ BİLDİRİM VERİLMELİ"," - "&amp;J20,"")&amp;IF(K26="GERİ BİLDİRİM VERİLMELİ"," - "&amp;K20,"")&amp;IF(L26="GERİ BİLDİRİM VERİLMELİ"," - "&amp;L20,"")&amp;IF(M26="GERİ BİLDİRİM VERİLMELİ"," - "&amp;M20,"")&amp;IF(N26="GERİ BİLDİRİM VERİLMELİ"," - "&amp;N20,"")&amp;IF(O26="GERİ BİLDİRİM VERİLMELİ"," - "&amp;O20,"")&amp;IF(P26="GERİ BİLDİRİM VERİLMELİ"," - "&amp;P20,"")&amp;IF(Q26="GERİ BİLDİRİM VERİLMELİ"," - "&amp;Q20,"")&amp;IF(R26="GERİ BİLDİRİM VERİLMELİ"," - "&amp;R20,"")&amp;IF(S26="GERİ BİLDİRİM VERİLMELİ"," - "&amp;S20,"")&amp;IF(T26="GERİ BİLDİRİM VERİLMELİ"," - "&amp;T20,"")&amp;IF(U26="GERİ BİLDİRİM VERİLMELİ"," - "&amp;U20,"")&amp;IF(V26="GERİ BİLDİRİM VERİLMELİ"," - "&amp;V20,"")&amp;IF(W26="GERİ BİLDİRİM VERİLMELİ"," - "&amp;W20,"")&amp;IF(X26="GERİ BİLDİRİM VERİLMELİ"," - "&amp;X20,"")&amp;" kazanımı(ları) için geri bildirim verilmelidir.","     Tüm kazanımlar anlaşılmıştır.")</f>
        <v xml:space="preserve">     Tüm kazanımlar anlaşılmıştır.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6" ht="23.1" customHeight="1" thickBot="1">
      <c r="A18" s="46" t="s">
        <v>54</v>
      </c>
      <c r="B18" s="47"/>
      <c r="C18" s="47"/>
      <c r="D18" s="47"/>
      <c r="E18" s="47"/>
      <c r="F18" s="47"/>
      <c r="G18" s="48"/>
      <c r="H18" s="44"/>
      <c r="I18" s="49"/>
      <c r="J18" s="50"/>
      <c r="K18" s="41" t="s">
        <v>53</v>
      </c>
      <c r="L18" s="42"/>
      <c r="M18" s="43"/>
      <c r="N18" s="44"/>
      <c r="O18" s="49"/>
      <c r="P18" s="49"/>
      <c r="Q18" s="47"/>
      <c r="R18" s="47"/>
      <c r="S18" s="47"/>
      <c r="T18" s="47"/>
      <c r="U18" s="47"/>
      <c r="V18" s="47"/>
      <c r="W18" s="47"/>
      <c r="X18" s="47"/>
      <c r="Y18" s="108"/>
    </row>
    <row r="19" spans="1:26" ht="15.75">
      <c r="A19" s="86" t="s">
        <v>7</v>
      </c>
      <c r="B19" s="87"/>
      <c r="C19" s="87"/>
      <c r="D19" s="88"/>
      <c r="E19" s="7">
        <v>1</v>
      </c>
      <c r="F19" s="7">
        <v>2</v>
      </c>
      <c r="G19" s="7">
        <v>3</v>
      </c>
      <c r="H19" s="7">
        <v>4</v>
      </c>
      <c r="I19" s="7">
        <v>5</v>
      </c>
      <c r="J19" s="7">
        <v>6</v>
      </c>
      <c r="K19" s="7">
        <v>7</v>
      </c>
      <c r="L19" s="7">
        <v>8</v>
      </c>
      <c r="M19" s="7">
        <v>9</v>
      </c>
      <c r="N19" s="7">
        <v>10</v>
      </c>
      <c r="O19" s="7">
        <v>11</v>
      </c>
      <c r="P19" s="7">
        <v>12</v>
      </c>
      <c r="Q19" s="7">
        <v>13</v>
      </c>
      <c r="R19" s="7">
        <v>14</v>
      </c>
      <c r="S19" s="7">
        <v>15</v>
      </c>
      <c r="T19" s="7">
        <v>16</v>
      </c>
      <c r="U19" s="7">
        <v>17</v>
      </c>
      <c r="V19" s="7">
        <v>18</v>
      </c>
      <c r="W19" s="7">
        <v>19</v>
      </c>
      <c r="X19" s="7">
        <v>20</v>
      </c>
      <c r="Y19" s="62" t="s">
        <v>36</v>
      </c>
    </row>
    <row r="20" spans="1:26" ht="183" customHeight="1">
      <c r="A20" s="96" t="s">
        <v>8</v>
      </c>
      <c r="B20" s="97"/>
      <c r="C20" s="97"/>
      <c r="D20" s="98"/>
      <c r="E20" s="21" t="s">
        <v>40</v>
      </c>
      <c r="F20" s="21" t="s">
        <v>41</v>
      </c>
      <c r="G20" s="21" t="s">
        <v>42</v>
      </c>
      <c r="H20" s="21" t="s">
        <v>43</v>
      </c>
      <c r="I20" s="21" t="s">
        <v>44</v>
      </c>
      <c r="J20" s="21" t="s">
        <v>45</v>
      </c>
      <c r="K20" s="21" t="s">
        <v>46</v>
      </c>
      <c r="L20" s="21" t="s">
        <v>47</v>
      </c>
      <c r="M20" s="21" t="s">
        <v>48</v>
      </c>
      <c r="N20" s="21" t="s">
        <v>49</v>
      </c>
      <c r="O20" s="21" t="s">
        <v>55</v>
      </c>
      <c r="P20" s="21" t="s">
        <v>56</v>
      </c>
      <c r="Q20" s="21" t="s">
        <v>57</v>
      </c>
      <c r="R20" s="21" t="s">
        <v>58</v>
      </c>
      <c r="S20" s="21" t="s">
        <v>59</v>
      </c>
      <c r="T20" s="21" t="s">
        <v>60</v>
      </c>
      <c r="U20" s="21" t="s">
        <v>61</v>
      </c>
      <c r="V20" s="21" t="s">
        <v>62</v>
      </c>
      <c r="W20" s="21" t="s">
        <v>63</v>
      </c>
      <c r="X20" s="21" t="s">
        <v>64</v>
      </c>
      <c r="Y20" s="63"/>
    </row>
    <row r="21" spans="1:26" ht="15.75">
      <c r="A21" s="99" t="s">
        <v>9</v>
      </c>
      <c r="B21" s="100"/>
      <c r="C21" s="100"/>
      <c r="D21" s="101"/>
      <c r="E21" s="22">
        <v>5</v>
      </c>
      <c r="F21" s="22">
        <v>5</v>
      </c>
      <c r="G21" s="22">
        <v>5</v>
      </c>
      <c r="H21" s="22">
        <v>5</v>
      </c>
      <c r="I21" s="22">
        <v>5</v>
      </c>
      <c r="J21" s="22">
        <v>5</v>
      </c>
      <c r="K21" s="22">
        <v>5</v>
      </c>
      <c r="L21" s="22">
        <v>5</v>
      </c>
      <c r="M21" s="22">
        <v>5</v>
      </c>
      <c r="N21" s="22">
        <v>5</v>
      </c>
      <c r="O21" s="22">
        <v>5</v>
      </c>
      <c r="P21" s="22">
        <v>5</v>
      </c>
      <c r="Q21" s="22">
        <v>5</v>
      </c>
      <c r="R21" s="22">
        <v>5</v>
      </c>
      <c r="S21" s="22">
        <v>5</v>
      </c>
      <c r="T21" s="22">
        <v>5</v>
      </c>
      <c r="U21" s="22">
        <v>5</v>
      </c>
      <c r="V21" s="22">
        <v>5</v>
      </c>
      <c r="W21" s="22">
        <v>5</v>
      </c>
      <c r="X21" s="22">
        <v>5</v>
      </c>
      <c r="Y21" s="12">
        <f>SUM(E21:X21)</f>
        <v>100</v>
      </c>
    </row>
    <row r="22" spans="1:26" ht="15.75">
      <c r="A22" s="55" t="s">
        <v>27</v>
      </c>
      <c r="B22" s="56"/>
      <c r="C22" s="56"/>
      <c r="D22" s="57"/>
      <c r="E22" s="13">
        <f>IF(E21="","",COUNTA(E29:E69))</f>
        <v>41</v>
      </c>
      <c r="F22" s="13">
        <f t="shared" ref="F22:N22" si="0">IF(F21="","",COUNTA(F29:F69))</f>
        <v>41</v>
      </c>
      <c r="G22" s="13">
        <f t="shared" si="0"/>
        <v>41</v>
      </c>
      <c r="H22" s="13">
        <f t="shared" si="0"/>
        <v>41</v>
      </c>
      <c r="I22" s="13">
        <f t="shared" si="0"/>
        <v>41</v>
      </c>
      <c r="J22" s="13">
        <f t="shared" si="0"/>
        <v>41</v>
      </c>
      <c r="K22" s="13">
        <f t="shared" si="0"/>
        <v>41</v>
      </c>
      <c r="L22" s="13">
        <f t="shared" si="0"/>
        <v>41</v>
      </c>
      <c r="M22" s="13">
        <f t="shared" si="0"/>
        <v>41</v>
      </c>
      <c r="N22" s="13">
        <f t="shared" si="0"/>
        <v>41</v>
      </c>
      <c r="O22" s="13">
        <f t="shared" ref="O22:X22" si="1">IF(O21="","",COUNTA(O29:O69))</f>
        <v>41</v>
      </c>
      <c r="P22" s="13">
        <f t="shared" si="1"/>
        <v>41</v>
      </c>
      <c r="Q22" s="13">
        <f t="shared" si="1"/>
        <v>41</v>
      </c>
      <c r="R22" s="13">
        <f t="shared" si="1"/>
        <v>41</v>
      </c>
      <c r="S22" s="13">
        <f t="shared" si="1"/>
        <v>41</v>
      </c>
      <c r="T22" s="13">
        <f t="shared" si="1"/>
        <v>41</v>
      </c>
      <c r="U22" s="13">
        <f t="shared" si="1"/>
        <v>41</v>
      </c>
      <c r="V22" s="13">
        <f t="shared" si="1"/>
        <v>41</v>
      </c>
      <c r="W22" s="13">
        <f t="shared" si="1"/>
        <v>41</v>
      </c>
      <c r="X22" s="13">
        <f t="shared" si="1"/>
        <v>41</v>
      </c>
      <c r="Y22" s="14">
        <f>IF(Y21=0,"",AVERAGE(E22:X22))</f>
        <v>41</v>
      </c>
    </row>
    <row r="23" spans="1:26" ht="15.75">
      <c r="A23" s="55" t="s">
        <v>30</v>
      </c>
      <c r="B23" s="56"/>
      <c r="C23" s="56"/>
      <c r="D23" s="57"/>
      <c r="E23" s="13">
        <f t="shared" ref="E23:N23" si="2">IF(E21="","",$L$7-E22)</f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J23" s="13">
        <f t="shared" si="2"/>
        <v>0</v>
      </c>
      <c r="K23" s="13">
        <f t="shared" si="2"/>
        <v>0</v>
      </c>
      <c r="L23" s="13">
        <f t="shared" si="2"/>
        <v>0</v>
      </c>
      <c r="M23" s="13">
        <f t="shared" si="2"/>
        <v>0</v>
      </c>
      <c r="N23" s="13">
        <f t="shared" si="2"/>
        <v>0</v>
      </c>
      <c r="O23" s="13">
        <f t="shared" ref="O23:X23" si="3">IF(O21="","",$L$7-O22)</f>
        <v>0</v>
      </c>
      <c r="P23" s="13">
        <f t="shared" si="3"/>
        <v>0</v>
      </c>
      <c r="Q23" s="13">
        <f t="shared" si="3"/>
        <v>0</v>
      </c>
      <c r="R23" s="13">
        <f t="shared" si="3"/>
        <v>0</v>
      </c>
      <c r="S23" s="13">
        <f t="shared" si="3"/>
        <v>0</v>
      </c>
      <c r="T23" s="13">
        <f t="shared" si="3"/>
        <v>0</v>
      </c>
      <c r="U23" s="13">
        <f t="shared" si="3"/>
        <v>0</v>
      </c>
      <c r="V23" s="13">
        <f t="shared" si="3"/>
        <v>0</v>
      </c>
      <c r="W23" s="13">
        <f t="shared" si="3"/>
        <v>0</v>
      </c>
      <c r="X23" s="13">
        <f t="shared" si="3"/>
        <v>0</v>
      </c>
      <c r="Y23" s="14">
        <f>IF(Y21=0,"",AVERAGE(E23:X23))</f>
        <v>0</v>
      </c>
    </row>
    <row r="24" spans="1:26" ht="15.75">
      <c r="A24" s="55" t="s">
        <v>28</v>
      </c>
      <c r="B24" s="56"/>
      <c r="C24" s="56"/>
      <c r="D24" s="57"/>
      <c r="E24" s="15">
        <f t="shared" ref="E24:N24" si="4">IF($L$7=0,"",IF(E21="","",100*E22/$L$7))</f>
        <v>100</v>
      </c>
      <c r="F24" s="15">
        <f t="shared" si="4"/>
        <v>100</v>
      </c>
      <c r="G24" s="15">
        <f t="shared" si="4"/>
        <v>100</v>
      </c>
      <c r="H24" s="15">
        <f t="shared" si="4"/>
        <v>100</v>
      </c>
      <c r="I24" s="15">
        <f t="shared" si="4"/>
        <v>100</v>
      </c>
      <c r="J24" s="15">
        <f t="shared" si="4"/>
        <v>100</v>
      </c>
      <c r="K24" s="15">
        <f t="shared" si="4"/>
        <v>100</v>
      </c>
      <c r="L24" s="15">
        <f t="shared" si="4"/>
        <v>100</v>
      </c>
      <c r="M24" s="15">
        <f t="shared" si="4"/>
        <v>100</v>
      </c>
      <c r="N24" s="15">
        <f t="shared" si="4"/>
        <v>100</v>
      </c>
      <c r="O24" s="15">
        <f t="shared" ref="O24:X24" si="5">IF($L$7=0,"",IF(O21="","",100*O22/$L$7))</f>
        <v>100</v>
      </c>
      <c r="P24" s="15">
        <f t="shared" si="5"/>
        <v>100</v>
      </c>
      <c r="Q24" s="15">
        <f t="shared" si="5"/>
        <v>100</v>
      </c>
      <c r="R24" s="15">
        <f t="shared" si="5"/>
        <v>100</v>
      </c>
      <c r="S24" s="15">
        <f t="shared" si="5"/>
        <v>100</v>
      </c>
      <c r="T24" s="15">
        <f t="shared" si="5"/>
        <v>100</v>
      </c>
      <c r="U24" s="15">
        <f t="shared" si="5"/>
        <v>100</v>
      </c>
      <c r="V24" s="15">
        <f t="shared" si="5"/>
        <v>100</v>
      </c>
      <c r="W24" s="15">
        <f t="shared" si="5"/>
        <v>100</v>
      </c>
      <c r="X24" s="15">
        <f t="shared" si="5"/>
        <v>100</v>
      </c>
      <c r="Y24" s="14">
        <f>IF($L$7=0,"",IF(Y21=0,"",AVERAGE(E24:X24)))</f>
        <v>100</v>
      </c>
    </row>
    <row r="25" spans="1:26" ht="15.75">
      <c r="A25" s="55" t="s">
        <v>29</v>
      </c>
      <c r="B25" s="56"/>
      <c r="C25" s="56"/>
      <c r="D25" s="57"/>
      <c r="E25" s="15">
        <f>IF($L$7=0,"",IF(E21="","",SUM(E29:E69)/$L$7))</f>
        <v>5</v>
      </c>
      <c r="F25" s="15">
        <f t="shared" ref="F25:N25" si="6">IF($L$7=0,"",IF(F21="","",SUM(F29:F69)/$L$7))</f>
        <v>5</v>
      </c>
      <c r="G25" s="15">
        <f t="shared" si="6"/>
        <v>5</v>
      </c>
      <c r="H25" s="15">
        <f t="shared" si="6"/>
        <v>5</v>
      </c>
      <c r="I25" s="15">
        <f t="shared" si="6"/>
        <v>5</v>
      </c>
      <c r="J25" s="15">
        <f t="shared" si="6"/>
        <v>5</v>
      </c>
      <c r="K25" s="15">
        <f t="shared" si="6"/>
        <v>5</v>
      </c>
      <c r="L25" s="15">
        <f t="shared" si="6"/>
        <v>5</v>
      </c>
      <c r="M25" s="15">
        <f t="shared" si="6"/>
        <v>5</v>
      </c>
      <c r="N25" s="15">
        <f t="shared" si="6"/>
        <v>5</v>
      </c>
      <c r="O25" s="15">
        <f t="shared" ref="O25:X25" si="7">IF($L$7=0,"",IF(O21="","",SUM(O29:O69)/$L$7))</f>
        <v>5</v>
      </c>
      <c r="P25" s="15">
        <f t="shared" si="7"/>
        <v>5</v>
      </c>
      <c r="Q25" s="15">
        <f t="shared" si="7"/>
        <v>5</v>
      </c>
      <c r="R25" s="15">
        <f t="shared" si="7"/>
        <v>5</v>
      </c>
      <c r="S25" s="15">
        <f t="shared" si="7"/>
        <v>5</v>
      </c>
      <c r="T25" s="15">
        <f t="shared" si="7"/>
        <v>5</v>
      </c>
      <c r="U25" s="15">
        <f t="shared" si="7"/>
        <v>5</v>
      </c>
      <c r="V25" s="15">
        <f t="shared" si="7"/>
        <v>5</v>
      </c>
      <c r="W25" s="15">
        <f t="shared" si="7"/>
        <v>5</v>
      </c>
      <c r="X25" s="15">
        <f t="shared" si="7"/>
        <v>5</v>
      </c>
      <c r="Y25" s="14">
        <f>IF($L$7=0,"",IF(Y21=0,"",AVERAGE(E25:X25)))</f>
        <v>5</v>
      </c>
    </row>
    <row r="26" spans="1:26" ht="93" customHeight="1" thickBot="1">
      <c r="A26" s="58" t="s">
        <v>37</v>
      </c>
      <c r="B26" s="59"/>
      <c r="C26" s="59"/>
      <c r="D26" s="60"/>
      <c r="E26" s="23" t="str">
        <f>IF(E25="","",(IF(E25&lt;E21*0.5,"GERİ BİLDİRİM VERİLMELİ",IF(E25&lt;E21*0.7,"BİREYSEL ÇALIŞMA GEREKLİ","ANLAŞILMIŞ"))))</f>
        <v>ANLAŞILMIŞ</v>
      </c>
      <c r="F26" s="23" t="str">
        <f t="shared" ref="F26:N26" si="8">IF(F25="","",(IF(F25&lt;F21*0.5,"GERİ BİLDİRİM VERİLMELİ",IF(F25&lt;F21*0.7,"BİREYSEL ÇALIŞMA GEREKLİ","ANLAŞILMIŞ"))))</f>
        <v>ANLAŞILMIŞ</v>
      </c>
      <c r="G26" s="23" t="str">
        <f t="shared" si="8"/>
        <v>ANLAŞILMIŞ</v>
      </c>
      <c r="H26" s="23" t="str">
        <f t="shared" si="8"/>
        <v>ANLAŞILMIŞ</v>
      </c>
      <c r="I26" s="23" t="str">
        <f t="shared" si="8"/>
        <v>ANLAŞILMIŞ</v>
      </c>
      <c r="J26" s="23" t="str">
        <f t="shared" si="8"/>
        <v>ANLAŞILMIŞ</v>
      </c>
      <c r="K26" s="23" t="str">
        <f t="shared" si="8"/>
        <v>ANLAŞILMIŞ</v>
      </c>
      <c r="L26" s="23" t="str">
        <f t="shared" si="8"/>
        <v>ANLAŞILMIŞ</v>
      </c>
      <c r="M26" s="23" t="str">
        <f t="shared" si="8"/>
        <v>ANLAŞILMIŞ</v>
      </c>
      <c r="N26" s="23" t="str">
        <f t="shared" si="8"/>
        <v>ANLAŞILMIŞ</v>
      </c>
      <c r="O26" s="23" t="str">
        <f t="shared" ref="O26:X26" si="9">IF(O25="","",(IF(O25&lt;O21*0.5,"GERİ BİLDİRİM VERİLMELİ",IF(O25&lt;O21*0.7,"BİREYSEL ÇALIŞMA GEREKLİ","ANLAŞILMIŞ"))))</f>
        <v>ANLAŞILMIŞ</v>
      </c>
      <c r="P26" s="23" t="str">
        <f t="shared" si="9"/>
        <v>ANLAŞILMIŞ</v>
      </c>
      <c r="Q26" s="23" t="str">
        <f t="shared" si="9"/>
        <v>ANLAŞILMIŞ</v>
      </c>
      <c r="R26" s="23" t="str">
        <f t="shared" si="9"/>
        <v>ANLAŞILMIŞ</v>
      </c>
      <c r="S26" s="23" t="str">
        <f t="shared" si="9"/>
        <v>ANLAŞILMIŞ</v>
      </c>
      <c r="T26" s="23" t="str">
        <f t="shared" si="9"/>
        <v>ANLAŞILMIŞ</v>
      </c>
      <c r="U26" s="23" t="str">
        <f t="shared" si="9"/>
        <v>ANLAŞILMIŞ</v>
      </c>
      <c r="V26" s="23" t="str">
        <f t="shared" si="9"/>
        <v>ANLAŞILMIŞ</v>
      </c>
      <c r="W26" s="23" t="str">
        <f t="shared" si="9"/>
        <v>ANLAŞILMIŞ</v>
      </c>
      <c r="X26" s="23" t="str">
        <f t="shared" si="9"/>
        <v>ANLAŞILMIŞ</v>
      </c>
      <c r="Y26" s="24"/>
    </row>
    <row r="27" spans="1:26" ht="24" customHeight="1" thickBot="1">
      <c r="A27" s="54" t="s">
        <v>35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6" ht="23.45" customHeight="1">
      <c r="A28" s="8" t="s">
        <v>31</v>
      </c>
      <c r="B28" s="9" t="s">
        <v>32</v>
      </c>
      <c r="C28" s="10" t="s">
        <v>33</v>
      </c>
      <c r="D28" s="11" t="s">
        <v>39</v>
      </c>
      <c r="E28" s="9">
        <v>1</v>
      </c>
      <c r="F28" s="9">
        <v>2</v>
      </c>
      <c r="G28" s="9">
        <v>3</v>
      </c>
      <c r="H28" s="9">
        <v>4</v>
      </c>
      <c r="I28" s="9">
        <v>5</v>
      </c>
      <c r="J28" s="9">
        <v>6</v>
      </c>
      <c r="K28" s="9">
        <v>7</v>
      </c>
      <c r="L28" s="9">
        <v>8</v>
      </c>
      <c r="M28" s="9">
        <v>9</v>
      </c>
      <c r="N28" s="9">
        <v>10</v>
      </c>
      <c r="O28" s="9">
        <v>11</v>
      </c>
      <c r="P28" s="9">
        <v>12</v>
      </c>
      <c r="Q28" s="9">
        <v>13</v>
      </c>
      <c r="R28" s="9">
        <v>14</v>
      </c>
      <c r="S28" s="9">
        <v>15</v>
      </c>
      <c r="T28" s="9">
        <v>16</v>
      </c>
      <c r="U28" s="9">
        <v>17</v>
      </c>
      <c r="V28" s="9">
        <v>18</v>
      </c>
      <c r="W28" s="9">
        <v>19</v>
      </c>
      <c r="X28" s="9">
        <v>20</v>
      </c>
      <c r="Y28" s="19" t="s">
        <v>34</v>
      </c>
    </row>
    <row r="29" spans="1:26" ht="12" customHeight="1">
      <c r="A29" s="25">
        <v>1</v>
      </c>
      <c r="B29" s="16">
        <v>2</v>
      </c>
      <c r="C29" s="17"/>
      <c r="D29" s="18"/>
      <c r="E29" s="16">
        <v>5</v>
      </c>
      <c r="F29" s="16">
        <v>5</v>
      </c>
      <c r="G29" s="16">
        <v>5</v>
      </c>
      <c r="H29" s="16">
        <v>5</v>
      </c>
      <c r="I29" s="16">
        <v>5</v>
      </c>
      <c r="J29" s="16">
        <v>5</v>
      </c>
      <c r="K29" s="16">
        <v>5</v>
      </c>
      <c r="L29" s="16">
        <v>5</v>
      </c>
      <c r="M29" s="16">
        <v>5</v>
      </c>
      <c r="N29" s="16">
        <v>5</v>
      </c>
      <c r="O29" s="16">
        <v>5</v>
      </c>
      <c r="P29" s="16">
        <v>5</v>
      </c>
      <c r="Q29" s="16">
        <v>5</v>
      </c>
      <c r="R29" s="16">
        <v>5</v>
      </c>
      <c r="S29" s="16">
        <v>5</v>
      </c>
      <c r="T29" s="16">
        <v>5</v>
      </c>
      <c r="U29" s="16">
        <v>5</v>
      </c>
      <c r="V29" s="16">
        <v>5</v>
      </c>
      <c r="W29" s="16">
        <v>5</v>
      </c>
      <c r="X29" s="16">
        <v>5</v>
      </c>
      <c r="Y29" s="20">
        <f>IF(D29="Girmedi","",IF(D29="Kopya","",IF(B29="","",SUM(E29:X29))))</f>
        <v>100</v>
      </c>
      <c r="Z29" s="2">
        <f>IF(Y29="","",IF(Y29&lt;50,1,IF(Y29&lt;60,2,IF(Y29&lt;70,3,IF(Y29&lt;85,4,5)))))</f>
        <v>5</v>
      </c>
    </row>
    <row r="30" spans="1:26" ht="12" customHeight="1">
      <c r="A30" s="25">
        <f>IF(B30="","",MAX($A$29:A29)+1)</f>
        <v>2</v>
      </c>
      <c r="B30" s="16">
        <v>3</v>
      </c>
      <c r="C30" s="17"/>
      <c r="D30" s="16"/>
      <c r="E30" s="16">
        <v>5</v>
      </c>
      <c r="F30" s="16">
        <v>5</v>
      </c>
      <c r="G30" s="16">
        <v>5</v>
      </c>
      <c r="H30" s="16">
        <v>5</v>
      </c>
      <c r="I30" s="16">
        <v>5</v>
      </c>
      <c r="J30" s="16">
        <v>5</v>
      </c>
      <c r="K30" s="16">
        <v>5</v>
      </c>
      <c r="L30" s="16">
        <v>5</v>
      </c>
      <c r="M30" s="16">
        <v>5</v>
      </c>
      <c r="N30" s="16">
        <v>5</v>
      </c>
      <c r="O30" s="16">
        <v>5</v>
      </c>
      <c r="P30" s="16">
        <v>5</v>
      </c>
      <c r="Q30" s="16">
        <v>5</v>
      </c>
      <c r="R30" s="16">
        <v>5</v>
      </c>
      <c r="S30" s="16">
        <v>5</v>
      </c>
      <c r="T30" s="16">
        <v>5</v>
      </c>
      <c r="U30" s="16">
        <v>5</v>
      </c>
      <c r="V30" s="16">
        <v>5</v>
      </c>
      <c r="W30" s="16">
        <v>5</v>
      </c>
      <c r="X30" s="16">
        <v>5</v>
      </c>
      <c r="Y30" s="20">
        <f t="shared" ref="Y30:Y70" si="10">IF(D30="Girmedi","",IF(D30="Kopya","",IF(B30="","",SUM(E30:X30))))</f>
        <v>100</v>
      </c>
      <c r="Z30" s="2">
        <f t="shared" ref="Z30:Z70" si="11">IF(Y30="","",IF(Y30&lt;50,1,IF(Y30&lt;60,2,IF(Y30&lt;70,3,IF(Y30&lt;85,4,5)))))</f>
        <v>5</v>
      </c>
    </row>
    <row r="31" spans="1:26" ht="12" customHeight="1">
      <c r="A31" s="25">
        <f>IF(B31="","",MAX($A$29:A30)+1)</f>
        <v>3</v>
      </c>
      <c r="B31" s="16">
        <v>5</v>
      </c>
      <c r="C31" s="17"/>
      <c r="D31" s="16"/>
      <c r="E31" s="16">
        <v>5</v>
      </c>
      <c r="F31" s="16">
        <v>5</v>
      </c>
      <c r="G31" s="16">
        <v>5</v>
      </c>
      <c r="H31" s="16">
        <v>5</v>
      </c>
      <c r="I31" s="16">
        <v>5</v>
      </c>
      <c r="J31" s="16">
        <v>5</v>
      </c>
      <c r="K31" s="16">
        <v>5</v>
      </c>
      <c r="L31" s="16">
        <v>5</v>
      </c>
      <c r="M31" s="16">
        <v>5</v>
      </c>
      <c r="N31" s="16">
        <v>5</v>
      </c>
      <c r="O31" s="16">
        <v>5</v>
      </c>
      <c r="P31" s="16">
        <v>5</v>
      </c>
      <c r="Q31" s="16">
        <v>5</v>
      </c>
      <c r="R31" s="16">
        <v>5</v>
      </c>
      <c r="S31" s="16">
        <v>5</v>
      </c>
      <c r="T31" s="16">
        <v>5</v>
      </c>
      <c r="U31" s="16">
        <v>5</v>
      </c>
      <c r="V31" s="16">
        <v>5</v>
      </c>
      <c r="W31" s="16">
        <v>5</v>
      </c>
      <c r="X31" s="16">
        <v>5</v>
      </c>
      <c r="Y31" s="20">
        <f t="shared" si="10"/>
        <v>100</v>
      </c>
      <c r="Z31" s="2">
        <f t="shared" si="11"/>
        <v>5</v>
      </c>
    </row>
    <row r="32" spans="1:26" ht="12" customHeight="1">
      <c r="A32" s="25">
        <f>IF(B32="","",MAX($A$29:A31)+1)</f>
        <v>4</v>
      </c>
      <c r="B32" s="16">
        <v>5</v>
      </c>
      <c r="C32" s="17"/>
      <c r="D32" s="16"/>
      <c r="E32" s="16">
        <v>5</v>
      </c>
      <c r="F32" s="16">
        <v>5</v>
      </c>
      <c r="G32" s="16">
        <v>5</v>
      </c>
      <c r="H32" s="16">
        <v>5</v>
      </c>
      <c r="I32" s="16">
        <v>5</v>
      </c>
      <c r="J32" s="16">
        <v>5</v>
      </c>
      <c r="K32" s="16">
        <v>5</v>
      </c>
      <c r="L32" s="16">
        <v>5</v>
      </c>
      <c r="M32" s="16">
        <v>5</v>
      </c>
      <c r="N32" s="16">
        <v>5</v>
      </c>
      <c r="O32" s="16">
        <v>5</v>
      </c>
      <c r="P32" s="16">
        <v>5</v>
      </c>
      <c r="Q32" s="16">
        <v>5</v>
      </c>
      <c r="R32" s="16">
        <v>5</v>
      </c>
      <c r="S32" s="16">
        <v>5</v>
      </c>
      <c r="T32" s="16">
        <v>5</v>
      </c>
      <c r="U32" s="16">
        <v>5</v>
      </c>
      <c r="V32" s="16">
        <v>5</v>
      </c>
      <c r="W32" s="16">
        <v>5</v>
      </c>
      <c r="X32" s="16">
        <v>5</v>
      </c>
      <c r="Y32" s="20">
        <f t="shared" si="10"/>
        <v>100</v>
      </c>
      <c r="Z32" s="2">
        <f t="shared" si="11"/>
        <v>5</v>
      </c>
    </row>
    <row r="33" spans="1:26" ht="12" customHeight="1">
      <c r="A33" s="25">
        <f>IF(B33="","",MAX($A$29:A32)+1)</f>
        <v>5</v>
      </c>
      <c r="B33" s="16">
        <v>5</v>
      </c>
      <c r="C33" s="17"/>
      <c r="D33" s="16"/>
      <c r="E33" s="16">
        <v>5</v>
      </c>
      <c r="F33" s="16">
        <v>5</v>
      </c>
      <c r="G33" s="16">
        <v>5</v>
      </c>
      <c r="H33" s="16">
        <v>5</v>
      </c>
      <c r="I33" s="16">
        <v>5</v>
      </c>
      <c r="J33" s="16">
        <v>5</v>
      </c>
      <c r="K33" s="16">
        <v>5</v>
      </c>
      <c r="L33" s="16">
        <v>5</v>
      </c>
      <c r="M33" s="16">
        <v>5</v>
      </c>
      <c r="N33" s="16">
        <v>5</v>
      </c>
      <c r="O33" s="16">
        <v>5</v>
      </c>
      <c r="P33" s="16">
        <v>5</v>
      </c>
      <c r="Q33" s="16">
        <v>5</v>
      </c>
      <c r="R33" s="16">
        <v>5</v>
      </c>
      <c r="S33" s="16">
        <v>5</v>
      </c>
      <c r="T33" s="16">
        <v>5</v>
      </c>
      <c r="U33" s="16">
        <v>5</v>
      </c>
      <c r="V33" s="16">
        <v>5</v>
      </c>
      <c r="W33" s="16">
        <v>5</v>
      </c>
      <c r="X33" s="16">
        <v>5</v>
      </c>
      <c r="Y33" s="20">
        <f t="shared" si="10"/>
        <v>100</v>
      </c>
      <c r="Z33" s="2">
        <f t="shared" si="11"/>
        <v>5</v>
      </c>
    </row>
    <row r="34" spans="1:26" ht="12" customHeight="1">
      <c r="A34" s="25">
        <f>IF(B34="","",MAX($A$29:A33)+1)</f>
        <v>6</v>
      </c>
      <c r="B34" s="16">
        <v>5</v>
      </c>
      <c r="C34" s="17"/>
      <c r="D34" s="16"/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16">
        <v>5</v>
      </c>
      <c r="O34" s="16">
        <v>5</v>
      </c>
      <c r="P34" s="16">
        <v>5</v>
      </c>
      <c r="Q34" s="16">
        <v>5</v>
      </c>
      <c r="R34" s="16">
        <v>5</v>
      </c>
      <c r="S34" s="16">
        <v>5</v>
      </c>
      <c r="T34" s="16">
        <v>5</v>
      </c>
      <c r="U34" s="16">
        <v>5</v>
      </c>
      <c r="V34" s="16">
        <v>5</v>
      </c>
      <c r="W34" s="16">
        <v>5</v>
      </c>
      <c r="X34" s="16">
        <v>5</v>
      </c>
      <c r="Y34" s="20">
        <f t="shared" si="10"/>
        <v>100</v>
      </c>
      <c r="Z34" s="2">
        <f t="shared" si="11"/>
        <v>5</v>
      </c>
    </row>
    <row r="35" spans="1:26" ht="12" customHeight="1">
      <c r="A35" s="25">
        <f>IF(B35="","",MAX($A$29:A34)+1)</f>
        <v>7</v>
      </c>
      <c r="B35" s="16">
        <v>5</v>
      </c>
      <c r="C35" s="17"/>
      <c r="D35" s="16"/>
      <c r="E35" s="16">
        <v>5</v>
      </c>
      <c r="F35" s="16">
        <v>5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16">
        <v>5</v>
      </c>
      <c r="O35" s="16">
        <v>5</v>
      </c>
      <c r="P35" s="16">
        <v>5</v>
      </c>
      <c r="Q35" s="16">
        <v>5</v>
      </c>
      <c r="R35" s="16">
        <v>5</v>
      </c>
      <c r="S35" s="16">
        <v>5</v>
      </c>
      <c r="T35" s="16">
        <v>5</v>
      </c>
      <c r="U35" s="16">
        <v>5</v>
      </c>
      <c r="V35" s="16">
        <v>5</v>
      </c>
      <c r="W35" s="16">
        <v>5</v>
      </c>
      <c r="X35" s="16">
        <v>5</v>
      </c>
      <c r="Y35" s="20">
        <f t="shared" si="10"/>
        <v>100</v>
      </c>
      <c r="Z35" s="2">
        <f t="shared" si="11"/>
        <v>5</v>
      </c>
    </row>
    <row r="36" spans="1:26" ht="12" customHeight="1">
      <c r="A36" s="25">
        <f>IF(B36="","",MAX($A$29:A35)+1)</f>
        <v>8</v>
      </c>
      <c r="B36" s="16">
        <v>5</v>
      </c>
      <c r="C36" s="17"/>
      <c r="D36" s="16"/>
      <c r="E36" s="16">
        <v>5</v>
      </c>
      <c r="F36" s="16">
        <v>5</v>
      </c>
      <c r="G36" s="16">
        <v>5</v>
      </c>
      <c r="H36" s="16">
        <v>5</v>
      </c>
      <c r="I36" s="16">
        <v>5</v>
      </c>
      <c r="J36" s="16">
        <v>5</v>
      </c>
      <c r="K36" s="16">
        <v>5</v>
      </c>
      <c r="L36" s="16">
        <v>5</v>
      </c>
      <c r="M36" s="16">
        <v>5</v>
      </c>
      <c r="N36" s="16">
        <v>5</v>
      </c>
      <c r="O36" s="16">
        <v>5</v>
      </c>
      <c r="P36" s="16">
        <v>5</v>
      </c>
      <c r="Q36" s="16">
        <v>5</v>
      </c>
      <c r="R36" s="16">
        <v>5</v>
      </c>
      <c r="S36" s="16">
        <v>5</v>
      </c>
      <c r="T36" s="16">
        <v>5</v>
      </c>
      <c r="U36" s="16">
        <v>5</v>
      </c>
      <c r="V36" s="16">
        <v>5</v>
      </c>
      <c r="W36" s="16">
        <v>5</v>
      </c>
      <c r="X36" s="16">
        <v>5</v>
      </c>
      <c r="Y36" s="20">
        <f t="shared" si="10"/>
        <v>100</v>
      </c>
      <c r="Z36" s="2">
        <f t="shared" si="11"/>
        <v>5</v>
      </c>
    </row>
    <row r="37" spans="1:26" ht="12" customHeight="1">
      <c r="A37" s="25">
        <f>IF(B37="","",MAX($A$29:A36)+1)</f>
        <v>9</v>
      </c>
      <c r="B37" s="16">
        <v>5</v>
      </c>
      <c r="C37" s="17"/>
      <c r="D37" s="16"/>
      <c r="E37" s="16">
        <v>5</v>
      </c>
      <c r="F37" s="16">
        <v>5</v>
      </c>
      <c r="G37" s="16">
        <v>5</v>
      </c>
      <c r="H37" s="16">
        <v>5</v>
      </c>
      <c r="I37" s="16">
        <v>5</v>
      </c>
      <c r="J37" s="16">
        <v>5</v>
      </c>
      <c r="K37" s="16">
        <v>5</v>
      </c>
      <c r="L37" s="16">
        <v>5</v>
      </c>
      <c r="M37" s="16">
        <v>5</v>
      </c>
      <c r="N37" s="16">
        <v>5</v>
      </c>
      <c r="O37" s="16">
        <v>5</v>
      </c>
      <c r="P37" s="16">
        <v>5</v>
      </c>
      <c r="Q37" s="16">
        <v>5</v>
      </c>
      <c r="R37" s="16">
        <v>5</v>
      </c>
      <c r="S37" s="16">
        <v>5</v>
      </c>
      <c r="T37" s="16">
        <v>5</v>
      </c>
      <c r="U37" s="16">
        <v>5</v>
      </c>
      <c r="V37" s="16">
        <v>5</v>
      </c>
      <c r="W37" s="16">
        <v>5</v>
      </c>
      <c r="X37" s="16">
        <v>5</v>
      </c>
      <c r="Y37" s="20">
        <f t="shared" si="10"/>
        <v>100</v>
      </c>
      <c r="Z37" s="2">
        <f t="shared" si="11"/>
        <v>5</v>
      </c>
    </row>
    <row r="38" spans="1:26" ht="12" customHeight="1">
      <c r="A38" s="25">
        <f>IF(B38="","",MAX($A$29:A37)+1)</f>
        <v>10</v>
      </c>
      <c r="B38" s="16">
        <v>5</v>
      </c>
      <c r="C38" s="17"/>
      <c r="D38" s="16"/>
      <c r="E38" s="16">
        <v>5</v>
      </c>
      <c r="F38" s="16">
        <v>5</v>
      </c>
      <c r="G38" s="16">
        <v>5</v>
      </c>
      <c r="H38" s="16">
        <v>5</v>
      </c>
      <c r="I38" s="16">
        <v>5</v>
      </c>
      <c r="J38" s="16">
        <v>5</v>
      </c>
      <c r="K38" s="16">
        <v>5</v>
      </c>
      <c r="L38" s="16">
        <v>5</v>
      </c>
      <c r="M38" s="16">
        <v>5</v>
      </c>
      <c r="N38" s="16">
        <v>5</v>
      </c>
      <c r="O38" s="16">
        <v>5</v>
      </c>
      <c r="P38" s="16">
        <v>5</v>
      </c>
      <c r="Q38" s="16">
        <v>5</v>
      </c>
      <c r="R38" s="16">
        <v>5</v>
      </c>
      <c r="S38" s="16">
        <v>5</v>
      </c>
      <c r="T38" s="16">
        <v>5</v>
      </c>
      <c r="U38" s="16">
        <v>5</v>
      </c>
      <c r="V38" s="16">
        <v>5</v>
      </c>
      <c r="W38" s="16">
        <v>5</v>
      </c>
      <c r="X38" s="16">
        <v>5</v>
      </c>
      <c r="Y38" s="20">
        <f t="shared" si="10"/>
        <v>100</v>
      </c>
      <c r="Z38" s="2">
        <f t="shared" si="11"/>
        <v>5</v>
      </c>
    </row>
    <row r="39" spans="1:26" ht="12" customHeight="1">
      <c r="A39" s="25">
        <f>IF(B39="","",MAX($A$29:A38)+1)</f>
        <v>11</v>
      </c>
      <c r="B39" s="16">
        <v>5</v>
      </c>
      <c r="C39" s="17"/>
      <c r="D39" s="16"/>
      <c r="E39" s="16">
        <v>5</v>
      </c>
      <c r="F39" s="16">
        <v>5</v>
      </c>
      <c r="G39" s="16">
        <v>5</v>
      </c>
      <c r="H39" s="16">
        <v>5</v>
      </c>
      <c r="I39" s="16">
        <v>5</v>
      </c>
      <c r="J39" s="16">
        <v>5</v>
      </c>
      <c r="K39" s="16">
        <v>5</v>
      </c>
      <c r="L39" s="16">
        <v>5</v>
      </c>
      <c r="M39" s="16">
        <v>5</v>
      </c>
      <c r="N39" s="16">
        <v>5</v>
      </c>
      <c r="O39" s="16">
        <v>5</v>
      </c>
      <c r="P39" s="16">
        <v>5</v>
      </c>
      <c r="Q39" s="16">
        <v>5</v>
      </c>
      <c r="R39" s="16">
        <v>5</v>
      </c>
      <c r="S39" s="16">
        <v>5</v>
      </c>
      <c r="T39" s="16">
        <v>5</v>
      </c>
      <c r="U39" s="16">
        <v>5</v>
      </c>
      <c r="V39" s="16">
        <v>5</v>
      </c>
      <c r="W39" s="16">
        <v>5</v>
      </c>
      <c r="X39" s="16">
        <v>5</v>
      </c>
      <c r="Y39" s="20">
        <f t="shared" si="10"/>
        <v>100</v>
      </c>
      <c r="Z39" s="2">
        <f t="shared" si="11"/>
        <v>5</v>
      </c>
    </row>
    <row r="40" spans="1:26" ht="12" customHeight="1">
      <c r="A40" s="25">
        <f>IF(B40="","",MAX($A$29:A39)+1)</f>
        <v>12</v>
      </c>
      <c r="B40" s="16">
        <v>5</v>
      </c>
      <c r="C40" s="17"/>
      <c r="D40" s="16"/>
      <c r="E40" s="16">
        <v>5</v>
      </c>
      <c r="F40" s="16">
        <v>5</v>
      </c>
      <c r="G40" s="16">
        <v>5</v>
      </c>
      <c r="H40" s="16">
        <v>5</v>
      </c>
      <c r="I40" s="16">
        <v>5</v>
      </c>
      <c r="J40" s="16">
        <v>5</v>
      </c>
      <c r="K40" s="16">
        <v>5</v>
      </c>
      <c r="L40" s="16">
        <v>5</v>
      </c>
      <c r="M40" s="16">
        <v>5</v>
      </c>
      <c r="N40" s="16">
        <v>5</v>
      </c>
      <c r="O40" s="16">
        <v>5</v>
      </c>
      <c r="P40" s="16">
        <v>5</v>
      </c>
      <c r="Q40" s="16">
        <v>5</v>
      </c>
      <c r="R40" s="16">
        <v>5</v>
      </c>
      <c r="S40" s="16">
        <v>5</v>
      </c>
      <c r="T40" s="16">
        <v>5</v>
      </c>
      <c r="U40" s="16">
        <v>5</v>
      </c>
      <c r="V40" s="16">
        <v>5</v>
      </c>
      <c r="W40" s="16">
        <v>5</v>
      </c>
      <c r="X40" s="16">
        <v>5</v>
      </c>
      <c r="Y40" s="20">
        <f t="shared" si="10"/>
        <v>100</v>
      </c>
      <c r="Z40" s="2">
        <f t="shared" si="11"/>
        <v>5</v>
      </c>
    </row>
    <row r="41" spans="1:26" ht="12" customHeight="1">
      <c r="A41" s="25">
        <f>IF(B41="","",MAX($A$29:A40)+1)</f>
        <v>13</v>
      </c>
      <c r="B41" s="16">
        <v>5</v>
      </c>
      <c r="C41" s="17"/>
      <c r="D41" s="16"/>
      <c r="E41" s="16">
        <v>5</v>
      </c>
      <c r="F41" s="16">
        <v>5</v>
      </c>
      <c r="G41" s="16">
        <v>5</v>
      </c>
      <c r="H41" s="16">
        <v>5</v>
      </c>
      <c r="I41" s="16">
        <v>5</v>
      </c>
      <c r="J41" s="16">
        <v>5</v>
      </c>
      <c r="K41" s="16">
        <v>5</v>
      </c>
      <c r="L41" s="16">
        <v>5</v>
      </c>
      <c r="M41" s="16">
        <v>5</v>
      </c>
      <c r="N41" s="16">
        <v>5</v>
      </c>
      <c r="O41" s="16">
        <v>5</v>
      </c>
      <c r="P41" s="16">
        <v>5</v>
      </c>
      <c r="Q41" s="16">
        <v>5</v>
      </c>
      <c r="R41" s="16">
        <v>5</v>
      </c>
      <c r="S41" s="16">
        <v>5</v>
      </c>
      <c r="T41" s="16">
        <v>5</v>
      </c>
      <c r="U41" s="16">
        <v>5</v>
      </c>
      <c r="V41" s="16">
        <v>5</v>
      </c>
      <c r="W41" s="16">
        <v>5</v>
      </c>
      <c r="X41" s="16">
        <v>5</v>
      </c>
      <c r="Y41" s="20">
        <f t="shared" si="10"/>
        <v>100</v>
      </c>
      <c r="Z41" s="2">
        <f t="shared" si="11"/>
        <v>5</v>
      </c>
    </row>
    <row r="42" spans="1:26" ht="12" customHeight="1">
      <c r="A42" s="25">
        <f>IF(B42="","",MAX($A$29:A41)+1)</f>
        <v>14</v>
      </c>
      <c r="B42" s="16">
        <v>5</v>
      </c>
      <c r="C42" s="17"/>
      <c r="D42" s="16"/>
      <c r="E42" s="16">
        <v>5</v>
      </c>
      <c r="F42" s="16">
        <v>5</v>
      </c>
      <c r="G42" s="16">
        <v>5</v>
      </c>
      <c r="H42" s="16">
        <v>5</v>
      </c>
      <c r="I42" s="16">
        <v>5</v>
      </c>
      <c r="J42" s="16">
        <v>5</v>
      </c>
      <c r="K42" s="16">
        <v>5</v>
      </c>
      <c r="L42" s="16">
        <v>5</v>
      </c>
      <c r="M42" s="16">
        <v>5</v>
      </c>
      <c r="N42" s="16">
        <v>5</v>
      </c>
      <c r="O42" s="16">
        <v>5</v>
      </c>
      <c r="P42" s="16">
        <v>5</v>
      </c>
      <c r="Q42" s="16">
        <v>5</v>
      </c>
      <c r="R42" s="16">
        <v>5</v>
      </c>
      <c r="S42" s="16">
        <v>5</v>
      </c>
      <c r="T42" s="16">
        <v>5</v>
      </c>
      <c r="U42" s="16">
        <v>5</v>
      </c>
      <c r="V42" s="16">
        <v>5</v>
      </c>
      <c r="W42" s="16">
        <v>5</v>
      </c>
      <c r="X42" s="16">
        <v>5</v>
      </c>
      <c r="Y42" s="20">
        <f t="shared" si="10"/>
        <v>100</v>
      </c>
      <c r="Z42" s="2">
        <f t="shared" si="11"/>
        <v>5</v>
      </c>
    </row>
    <row r="43" spans="1:26" ht="12" customHeight="1">
      <c r="A43" s="25">
        <f>IF(B43="","",MAX($A$29:A42)+1)</f>
        <v>15</v>
      </c>
      <c r="B43" s="16">
        <v>5</v>
      </c>
      <c r="C43" s="17"/>
      <c r="D43" s="16"/>
      <c r="E43" s="16">
        <v>5</v>
      </c>
      <c r="F43" s="16">
        <v>5</v>
      </c>
      <c r="G43" s="16">
        <v>5</v>
      </c>
      <c r="H43" s="16">
        <v>5</v>
      </c>
      <c r="I43" s="16">
        <v>5</v>
      </c>
      <c r="J43" s="16">
        <v>5</v>
      </c>
      <c r="K43" s="16">
        <v>5</v>
      </c>
      <c r="L43" s="16">
        <v>5</v>
      </c>
      <c r="M43" s="16">
        <v>5</v>
      </c>
      <c r="N43" s="16">
        <v>5</v>
      </c>
      <c r="O43" s="16">
        <v>5</v>
      </c>
      <c r="P43" s="16">
        <v>5</v>
      </c>
      <c r="Q43" s="16">
        <v>5</v>
      </c>
      <c r="R43" s="16">
        <v>5</v>
      </c>
      <c r="S43" s="16">
        <v>5</v>
      </c>
      <c r="T43" s="16">
        <v>5</v>
      </c>
      <c r="U43" s="16">
        <v>5</v>
      </c>
      <c r="V43" s="16">
        <v>5</v>
      </c>
      <c r="W43" s="16">
        <v>5</v>
      </c>
      <c r="X43" s="16">
        <v>5</v>
      </c>
      <c r="Y43" s="20">
        <f t="shared" si="10"/>
        <v>100</v>
      </c>
      <c r="Z43" s="2">
        <f t="shared" si="11"/>
        <v>5</v>
      </c>
    </row>
    <row r="44" spans="1:26" ht="12" customHeight="1">
      <c r="A44" s="25">
        <f>IF(B44="","",MAX($A$29:A43)+1)</f>
        <v>16</v>
      </c>
      <c r="B44" s="16">
        <v>5</v>
      </c>
      <c r="C44" s="17"/>
      <c r="D44" s="16"/>
      <c r="E44" s="16">
        <v>5</v>
      </c>
      <c r="F44" s="16">
        <v>5</v>
      </c>
      <c r="G44" s="16">
        <v>5</v>
      </c>
      <c r="H44" s="16">
        <v>5</v>
      </c>
      <c r="I44" s="16">
        <v>5</v>
      </c>
      <c r="J44" s="16">
        <v>5</v>
      </c>
      <c r="K44" s="16">
        <v>5</v>
      </c>
      <c r="L44" s="16">
        <v>5</v>
      </c>
      <c r="M44" s="16">
        <v>5</v>
      </c>
      <c r="N44" s="16">
        <v>5</v>
      </c>
      <c r="O44" s="16">
        <v>5</v>
      </c>
      <c r="P44" s="16">
        <v>5</v>
      </c>
      <c r="Q44" s="16">
        <v>5</v>
      </c>
      <c r="R44" s="16">
        <v>5</v>
      </c>
      <c r="S44" s="16">
        <v>5</v>
      </c>
      <c r="T44" s="16">
        <v>5</v>
      </c>
      <c r="U44" s="16">
        <v>5</v>
      </c>
      <c r="V44" s="16">
        <v>5</v>
      </c>
      <c r="W44" s="16">
        <v>5</v>
      </c>
      <c r="X44" s="16">
        <v>5</v>
      </c>
      <c r="Y44" s="20">
        <f t="shared" si="10"/>
        <v>100</v>
      </c>
      <c r="Z44" s="2">
        <f t="shared" si="11"/>
        <v>5</v>
      </c>
    </row>
    <row r="45" spans="1:26" ht="12" customHeight="1">
      <c r="A45" s="25">
        <f>IF(B45="","",MAX($A$29:A44)+1)</f>
        <v>17</v>
      </c>
      <c r="B45" s="16">
        <v>5</v>
      </c>
      <c r="C45" s="17"/>
      <c r="D45" s="16"/>
      <c r="E45" s="16">
        <v>5</v>
      </c>
      <c r="F45" s="16">
        <v>5</v>
      </c>
      <c r="G45" s="16">
        <v>5</v>
      </c>
      <c r="H45" s="16">
        <v>5</v>
      </c>
      <c r="I45" s="16">
        <v>5</v>
      </c>
      <c r="J45" s="16">
        <v>5</v>
      </c>
      <c r="K45" s="16">
        <v>5</v>
      </c>
      <c r="L45" s="16">
        <v>5</v>
      </c>
      <c r="M45" s="16">
        <v>5</v>
      </c>
      <c r="N45" s="16">
        <v>5</v>
      </c>
      <c r="O45" s="16">
        <v>5</v>
      </c>
      <c r="P45" s="16">
        <v>5</v>
      </c>
      <c r="Q45" s="16">
        <v>5</v>
      </c>
      <c r="R45" s="16">
        <v>5</v>
      </c>
      <c r="S45" s="16">
        <v>5</v>
      </c>
      <c r="T45" s="16">
        <v>5</v>
      </c>
      <c r="U45" s="16">
        <v>5</v>
      </c>
      <c r="V45" s="16">
        <v>5</v>
      </c>
      <c r="W45" s="16">
        <v>5</v>
      </c>
      <c r="X45" s="16">
        <v>5</v>
      </c>
      <c r="Y45" s="20">
        <f t="shared" si="10"/>
        <v>100</v>
      </c>
      <c r="Z45" s="2">
        <f t="shared" si="11"/>
        <v>5</v>
      </c>
    </row>
    <row r="46" spans="1:26" ht="12" customHeight="1">
      <c r="A46" s="25">
        <f>IF(B46="","",MAX($A$29:A45)+1)</f>
        <v>18</v>
      </c>
      <c r="B46" s="16">
        <v>5</v>
      </c>
      <c r="C46" s="17"/>
      <c r="D46" s="16"/>
      <c r="E46" s="16">
        <v>5</v>
      </c>
      <c r="F46" s="16">
        <v>5</v>
      </c>
      <c r="G46" s="16">
        <v>5</v>
      </c>
      <c r="H46" s="16">
        <v>5</v>
      </c>
      <c r="I46" s="16">
        <v>5</v>
      </c>
      <c r="J46" s="16">
        <v>5</v>
      </c>
      <c r="K46" s="16">
        <v>5</v>
      </c>
      <c r="L46" s="16">
        <v>5</v>
      </c>
      <c r="M46" s="16">
        <v>5</v>
      </c>
      <c r="N46" s="16">
        <v>5</v>
      </c>
      <c r="O46" s="16">
        <v>5</v>
      </c>
      <c r="P46" s="16">
        <v>5</v>
      </c>
      <c r="Q46" s="16">
        <v>5</v>
      </c>
      <c r="R46" s="16">
        <v>5</v>
      </c>
      <c r="S46" s="16">
        <v>5</v>
      </c>
      <c r="T46" s="16">
        <v>5</v>
      </c>
      <c r="U46" s="16">
        <v>5</v>
      </c>
      <c r="V46" s="16">
        <v>5</v>
      </c>
      <c r="W46" s="16">
        <v>5</v>
      </c>
      <c r="X46" s="16">
        <v>5</v>
      </c>
      <c r="Y46" s="20">
        <f t="shared" si="10"/>
        <v>100</v>
      </c>
      <c r="Z46" s="2">
        <f t="shared" si="11"/>
        <v>5</v>
      </c>
    </row>
    <row r="47" spans="1:26" ht="12" customHeight="1">
      <c r="A47" s="25">
        <f>IF(B47="","",MAX($A$29:A46)+1)</f>
        <v>19</v>
      </c>
      <c r="B47" s="16">
        <v>5</v>
      </c>
      <c r="C47" s="17"/>
      <c r="D47" s="16"/>
      <c r="E47" s="16">
        <v>5</v>
      </c>
      <c r="F47" s="16">
        <v>5</v>
      </c>
      <c r="G47" s="16">
        <v>5</v>
      </c>
      <c r="H47" s="16">
        <v>5</v>
      </c>
      <c r="I47" s="16">
        <v>5</v>
      </c>
      <c r="J47" s="16">
        <v>5</v>
      </c>
      <c r="K47" s="16">
        <v>5</v>
      </c>
      <c r="L47" s="16">
        <v>5</v>
      </c>
      <c r="M47" s="16">
        <v>5</v>
      </c>
      <c r="N47" s="16">
        <v>5</v>
      </c>
      <c r="O47" s="16">
        <v>5</v>
      </c>
      <c r="P47" s="16">
        <v>5</v>
      </c>
      <c r="Q47" s="16">
        <v>5</v>
      </c>
      <c r="R47" s="16">
        <v>5</v>
      </c>
      <c r="S47" s="16">
        <v>5</v>
      </c>
      <c r="T47" s="16">
        <v>5</v>
      </c>
      <c r="U47" s="16">
        <v>5</v>
      </c>
      <c r="V47" s="16">
        <v>5</v>
      </c>
      <c r="W47" s="16">
        <v>5</v>
      </c>
      <c r="X47" s="16">
        <v>5</v>
      </c>
      <c r="Y47" s="20">
        <f t="shared" si="10"/>
        <v>100</v>
      </c>
      <c r="Z47" s="2">
        <f t="shared" si="11"/>
        <v>5</v>
      </c>
    </row>
    <row r="48" spans="1:26" ht="12" customHeight="1">
      <c r="A48" s="25">
        <f>IF(B48="","",MAX($A$29:A47)+1)</f>
        <v>20</v>
      </c>
      <c r="B48" s="16">
        <v>5</v>
      </c>
      <c r="C48" s="17"/>
      <c r="D48" s="16"/>
      <c r="E48" s="16">
        <v>5</v>
      </c>
      <c r="F48" s="16">
        <v>5</v>
      </c>
      <c r="G48" s="16">
        <v>5</v>
      </c>
      <c r="H48" s="16">
        <v>5</v>
      </c>
      <c r="I48" s="16">
        <v>5</v>
      </c>
      <c r="J48" s="16">
        <v>5</v>
      </c>
      <c r="K48" s="16">
        <v>5</v>
      </c>
      <c r="L48" s="16">
        <v>5</v>
      </c>
      <c r="M48" s="16">
        <v>5</v>
      </c>
      <c r="N48" s="16">
        <v>5</v>
      </c>
      <c r="O48" s="16">
        <v>5</v>
      </c>
      <c r="P48" s="16">
        <v>5</v>
      </c>
      <c r="Q48" s="16">
        <v>5</v>
      </c>
      <c r="R48" s="16">
        <v>5</v>
      </c>
      <c r="S48" s="16">
        <v>5</v>
      </c>
      <c r="T48" s="16">
        <v>5</v>
      </c>
      <c r="U48" s="16">
        <v>5</v>
      </c>
      <c r="V48" s="16">
        <v>5</v>
      </c>
      <c r="W48" s="16">
        <v>5</v>
      </c>
      <c r="X48" s="16">
        <v>5</v>
      </c>
      <c r="Y48" s="20">
        <f t="shared" si="10"/>
        <v>100</v>
      </c>
      <c r="Z48" s="2">
        <f t="shared" si="11"/>
        <v>5</v>
      </c>
    </row>
    <row r="49" spans="1:26" ht="12" customHeight="1">
      <c r="A49" s="25">
        <f>IF(B49="","",MAX($A$29:A48)+1)</f>
        <v>21</v>
      </c>
      <c r="B49" s="16">
        <v>5</v>
      </c>
      <c r="C49" s="17"/>
      <c r="D49" s="16"/>
      <c r="E49" s="16">
        <v>5</v>
      </c>
      <c r="F49" s="16">
        <v>5</v>
      </c>
      <c r="G49" s="16">
        <v>5</v>
      </c>
      <c r="H49" s="16">
        <v>5</v>
      </c>
      <c r="I49" s="16">
        <v>5</v>
      </c>
      <c r="J49" s="16">
        <v>5</v>
      </c>
      <c r="K49" s="16">
        <v>5</v>
      </c>
      <c r="L49" s="16">
        <v>5</v>
      </c>
      <c r="M49" s="16">
        <v>5</v>
      </c>
      <c r="N49" s="16">
        <v>5</v>
      </c>
      <c r="O49" s="16">
        <v>5</v>
      </c>
      <c r="P49" s="16">
        <v>5</v>
      </c>
      <c r="Q49" s="16">
        <v>5</v>
      </c>
      <c r="R49" s="16">
        <v>5</v>
      </c>
      <c r="S49" s="16">
        <v>5</v>
      </c>
      <c r="T49" s="16">
        <v>5</v>
      </c>
      <c r="U49" s="16">
        <v>5</v>
      </c>
      <c r="V49" s="16">
        <v>5</v>
      </c>
      <c r="W49" s="16">
        <v>5</v>
      </c>
      <c r="X49" s="16">
        <v>5</v>
      </c>
      <c r="Y49" s="20">
        <f t="shared" si="10"/>
        <v>100</v>
      </c>
      <c r="Z49" s="2">
        <f t="shared" si="11"/>
        <v>5</v>
      </c>
    </row>
    <row r="50" spans="1:26" ht="12" customHeight="1">
      <c r="A50" s="25">
        <f>IF(B50="","",MAX($A$29:A49)+1)</f>
        <v>22</v>
      </c>
      <c r="B50" s="16">
        <v>5</v>
      </c>
      <c r="C50" s="17"/>
      <c r="D50" s="16"/>
      <c r="E50" s="16">
        <v>5</v>
      </c>
      <c r="F50" s="16">
        <v>5</v>
      </c>
      <c r="G50" s="16">
        <v>5</v>
      </c>
      <c r="H50" s="16">
        <v>5</v>
      </c>
      <c r="I50" s="16">
        <v>5</v>
      </c>
      <c r="J50" s="16">
        <v>5</v>
      </c>
      <c r="K50" s="16">
        <v>5</v>
      </c>
      <c r="L50" s="16">
        <v>5</v>
      </c>
      <c r="M50" s="16">
        <v>5</v>
      </c>
      <c r="N50" s="16">
        <v>5</v>
      </c>
      <c r="O50" s="16">
        <v>5</v>
      </c>
      <c r="P50" s="16">
        <v>5</v>
      </c>
      <c r="Q50" s="16">
        <v>5</v>
      </c>
      <c r="R50" s="16">
        <v>5</v>
      </c>
      <c r="S50" s="16">
        <v>5</v>
      </c>
      <c r="T50" s="16">
        <v>5</v>
      </c>
      <c r="U50" s="16">
        <v>5</v>
      </c>
      <c r="V50" s="16">
        <v>5</v>
      </c>
      <c r="W50" s="16">
        <v>5</v>
      </c>
      <c r="X50" s="16">
        <v>5</v>
      </c>
      <c r="Y50" s="20">
        <f t="shared" si="10"/>
        <v>100</v>
      </c>
      <c r="Z50" s="2">
        <f t="shared" si="11"/>
        <v>5</v>
      </c>
    </row>
    <row r="51" spans="1:26" ht="12" customHeight="1">
      <c r="A51" s="25">
        <f>IF(B51="","",MAX($A$29:A50)+1)</f>
        <v>23</v>
      </c>
      <c r="B51" s="16">
        <v>5</v>
      </c>
      <c r="C51" s="17"/>
      <c r="D51" s="16"/>
      <c r="E51" s="16">
        <v>5</v>
      </c>
      <c r="F51" s="16">
        <v>5</v>
      </c>
      <c r="G51" s="16">
        <v>5</v>
      </c>
      <c r="H51" s="16">
        <v>5</v>
      </c>
      <c r="I51" s="16">
        <v>5</v>
      </c>
      <c r="J51" s="16">
        <v>5</v>
      </c>
      <c r="K51" s="16">
        <v>5</v>
      </c>
      <c r="L51" s="16">
        <v>5</v>
      </c>
      <c r="M51" s="16">
        <v>5</v>
      </c>
      <c r="N51" s="16">
        <v>5</v>
      </c>
      <c r="O51" s="16">
        <v>5</v>
      </c>
      <c r="P51" s="16">
        <v>5</v>
      </c>
      <c r="Q51" s="16">
        <v>5</v>
      </c>
      <c r="R51" s="16">
        <v>5</v>
      </c>
      <c r="S51" s="16">
        <v>5</v>
      </c>
      <c r="T51" s="16">
        <v>5</v>
      </c>
      <c r="U51" s="16">
        <v>5</v>
      </c>
      <c r="V51" s="16">
        <v>5</v>
      </c>
      <c r="W51" s="16">
        <v>5</v>
      </c>
      <c r="X51" s="16">
        <v>5</v>
      </c>
      <c r="Y51" s="20">
        <f t="shared" si="10"/>
        <v>100</v>
      </c>
      <c r="Z51" s="2">
        <f t="shared" si="11"/>
        <v>5</v>
      </c>
    </row>
    <row r="52" spans="1:26" ht="12" customHeight="1">
      <c r="A52" s="25">
        <f>IF(B52="","",MAX($A$29:A51)+1)</f>
        <v>24</v>
      </c>
      <c r="B52" s="16">
        <v>5</v>
      </c>
      <c r="C52" s="17"/>
      <c r="D52" s="16"/>
      <c r="E52" s="16">
        <v>5</v>
      </c>
      <c r="F52" s="16">
        <v>5</v>
      </c>
      <c r="G52" s="16">
        <v>5</v>
      </c>
      <c r="H52" s="16">
        <v>5</v>
      </c>
      <c r="I52" s="16">
        <v>5</v>
      </c>
      <c r="J52" s="16">
        <v>5</v>
      </c>
      <c r="K52" s="16">
        <v>5</v>
      </c>
      <c r="L52" s="16">
        <v>5</v>
      </c>
      <c r="M52" s="16">
        <v>5</v>
      </c>
      <c r="N52" s="16">
        <v>5</v>
      </c>
      <c r="O52" s="16">
        <v>5</v>
      </c>
      <c r="P52" s="16">
        <v>5</v>
      </c>
      <c r="Q52" s="16">
        <v>5</v>
      </c>
      <c r="R52" s="16">
        <v>5</v>
      </c>
      <c r="S52" s="16">
        <v>5</v>
      </c>
      <c r="T52" s="16">
        <v>5</v>
      </c>
      <c r="U52" s="16">
        <v>5</v>
      </c>
      <c r="V52" s="16">
        <v>5</v>
      </c>
      <c r="W52" s="16">
        <v>5</v>
      </c>
      <c r="X52" s="16">
        <v>5</v>
      </c>
      <c r="Y52" s="20">
        <f t="shared" si="10"/>
        <v>100</v>
      </c>
      <c r="Z52" s="2">
        <f t="shared" si="11"/>
        <v>5</v>
      </c>
    </row>
    <row r="53" spans="1:26" ht="12" customHeight="1">
      <c r="A53" s="25">
        <f>IF(B53="","",MAX($A$29:A52)+1)</f>
        <v>25</v>
      </c>
      <c r="B53" s="16">
        <v>5</v>
      </c>
      <c r="C53" s="17"/>
      <c r="D53" s="16"/>
      <c r="E53" s="16">
        <v>5</v>
      </c>
      <c r="F53" s="16">
        <v>5</v>
      </c>
      <c r="G53" s="16">
        <v>5</v>
      </c>
      <c r="H53" s="16">
        <v>5</v>
      </c>
      <c r="I53" s="16">
        <v>5</v>
      </c>
      <c r="J53" s="16">
        <v>5</v>
      </c>
      <c r="K53" s="16">
        <v>5</v>
      </c>
      <c r="L53" s="16">
        <v>5</v>
      </c>
      <c r="M53" s="16">
        <v>5</v>
      </c>
      <c r="N53" s="16">
        <v>5</v>
      </c>
      <c r="O53" s="16">
        <v>5</v>
      </c>
      <c r="P53" s="16">
        <v>5</v>
      </c>
      <c r="Q53" s="16">
        <v>5</v>
      </c>
      <c r="R53" s="16">
        <v>5</v>
      </c>
      <c r="S53" s="16">
        <v>5</v>
      </c>
      <c r="T53" s="16">
        <v>5</v>
      </c>
      <c r="U53" s="16">
        <v>5</v>
      </c>
      <c r="V53" s="16">
        <v>5</v>
      </c>
      <c r="W53" s="16">
        <v>5</v>
      </c>
      <c r="X53" s="16">
        <v>5</v>
      </c>
      <c r="Y53" s="20">
        <f t="shared" si="10"/>
        <v>100</v>
      </c>
      <c r="Z53" s="2">
        <f t="shared" si="11"/>
        <v>5</v>
      </c>
    </row>
    <row r="54" spans="1:26" ht="12" customHeight="1">
      <c r="A54" s="25">
        <f>IF(B54="","",MAX($A$29:A53)+1)</f>
        <v>26</v>
      </c>
      <c r="B54" s="16">
        <v>5</v>
      </c>
      <c r="C54" s="17"/>
      <c r="D54" s="16"/>
      <c r="E54" s="16">
        <v>5</v>
      </c>
      <c r="F54" s="16">
        <v>5</v>
      </c>
      <c r="G54" s="16">
        <v>5</v>
      </c>
      <c r="H54" s="16">
        <v>5</v>
      </c>
      <c r="I54" s="16">
        <v>5</v>
      </c>
      <c r="J54" s="16">
        <v>5</v>
      </c>
      <c r="K54" s="16">
        <v>5</v>
      </c>
      <c r="L54" s="16">
        <v>5</v>
      </c>
      <c r="M54" s="16">
        <v>5</v>
      </c>
      <c r="N54" s="16">
        <v>5</v>
      </c>
      <c r="O54" s="16">
        <v>5</v>
      </c>
      <c r="P54" s="16">
        <v>5</v>
      </c>
      <c r="Q54" s="16">
        <v>5</v>
      </c>
      <c r="R54" s="16">
        <v>5</v>
      </c>
      <c r="S54" s="16">
        <v>5</v>
      </c>
      <c r="T54" s="16">
        <v>5</v>
      </c>
      <c r="U54" s="16">
        <v>5</v>
      </c>
      <c r="V54" s="16">
        <v>5</v>
      </c>
      <c r="W54" s="16">
        <v>5</v>
      </c>
      <c r="X54" s="16">
        <v>5</v>
      </c>
      <c r="Y54" s="20">
        <f t="shared" si="10"/>
        <v>100</v>
      </c>
      <c r="Z54" s="2">
        <f t="shared" si="11"/>
        <v>5</v>
      </c>
    </row>
    <row r="55" spans="1:26" ht="12" customHeight="1">
      <c r="A55" s="25">
        <f>IF(B55="","",MAX($A$29:A54)+1)</f>
        <v>27</v>
      </c>
      <c r="B55" s="16">
        <v>5</v>
      </c>
      <c r="C55" s="17"/>
      <c r="D55" s="16"/>
      <c r="E55" s="16">
        <v>5</v>
      </c>
      <c r="F55" s="16">
        <v>5</v>
      </c>
      <c r="G55" s="16">
        <v>5</v>
      </c>
      <c r="H55" s="16">
        <v>5</v>
      </c>
      <c r="I55" s="16">
        <v>5</v>
      </c>
      <c r="J55" s="16">
        <v>5</v>
      </c>
      <c r="K55" s="16">
        <v>5</v>
      </c>
      <c r="L55" s="16">
        <v>5</v>
      </c>
      <c r="M55" s="16">
        <v>5</v>
      </c>
      <c r="N55" s="16">
        <v>5</v>
      </c>
      <c r="O55" s="16">
        <v>5</v>
      </c>
      <c r="P55" s="16">
        <v>5</v>
      </c>
      <c r="Q55" s="16">
        <v>5</v>
      </c>
      <c r="R55" s="16">
        <v>5</v>
      </c>
      <c r="S55" s="16">
        <v>5</v>
      </c>
      <c r="T55" s="16">
        <v>5</v>
      </c>
      <c r="U55" s="16">
        <v>5</v>
      </c>
      <c r="V55" s="16">
        <v>5</v>
      </c>
      <c r="W55" s="16">
        <v>5</v>
      </c>
      <c r="X55" s="16">
        <v>5</v>
      </c>
      <c r="Y55" s="20">
        <f t="shared" si="10"/>
        <v>100</v>
      </c>
      <c r="Z55" s="2">
        <f t="shared" si="11"/>
        <v>5</v>
      </c>
    </row>
    <row r="56" spans="1:26" ht="12" customHeight="1">
      <c r="A56" s="25">
        <f>IF(B56="","",MAX($A$29:A55)+1)</f>
        <v>28</v>
      </c>
      <c r="B56" s="16">
        <v>5</v>
      </c>
      <c r="C56" s="17"/>
      <c r="D56" s="16"/>
      <c r="E56" s="16">
        <v>5</v>
      </c>
      <c r="F56" s="16">
        <v>5</v>
      </c>
      <c r="G56" s="16">
        <v>5</v>
      </c>
      <c r="H56" s="16">
        <v>5</v>
      </c>
      <c r="I56" s="16">
        <v>5</v>
      </c>
      <c r="J56" s="16">
        <v>5</v>
      </c>
      <c r="K56" s="16">
        <v>5</v>
      </c>
      <c r="L56" s="16">
        <v>5</v>
      </c>
      <c r="M56" s="16">
        <v>5</v>
      </c>
      <c r="N56" s="16">
        <v>5</v>
      </c>
      <c r="O56" s="16">
        <v>5</v>
      </c>
      <c r="P56" s="16">
        <v>5</v>
      </c>
      <c r="Q56" s="16">
        <v>5</v>
      </c>
      <c r="R56" s="16">
        <v>5</v>
      </c>
      <c r="S56" s="16">
        <v>5</v>
      </c>
      <c r="T56" s="16">
        <v>5</v>
      </c>
      <c r="U56" s="16">
        <v>5</v>
      </c>
      <c r="V56" s="16">
        <v>5</v>
      </c>
      <c r="W56" s="16">
        <v>5</v>
      </c>
      <c r="X56" s="16">
        <v>5</v>
      </c>
      <c r="Y56" s="20">
        <f t="shared" si="10"/>
        <v>100</v>
      </c>
      <c r="Z56" s="2">
        <f t="shared" si="11"/>
        <v>5</v>
      </c>
    </row>
    <row r="57" spans="1:26" ht="12" customHeight="1">
      <c r="A57" s="25">
        <f>IF(B57="","",MAX($A$29:A56)+1)</f>
        <v>29</v>
      </c>
      <c r="B57" s="16">
        <v>5</v>
      </c>
      <c r="C57" s="17"/>
      <c r="D57" s="16"/>
      <c r="E57" s="16">
        <v>5</v>
      </c>
      <c r="F57" s="16">
        <v>5</v>
      </c>
      <c r="G57" s="16">
        <v>5</v>
      </c>
      <c r="H57" s="16">
        <v>5</v>
      </c>
      <c r="I57" s="16">
        <v>5</v>
      </c>
      <c r="J57" s="16">
        <v>5</v>
      </c>
      <c r="K57" s="16">
        <v>5</v>
      </c>
      <c r="L57" s="16">
        <v>5</v>
      </c>
      <c r="M57" s="16">
        <v>5</v>
      </c>
      <c r="N57" s="16">
        <v>5</v>
      </c>
      <c r="O57" s="16">
        <v>5</v>
      </c>
      <c r="P57" s="16">
        <v>5</v>
      </c>
      <c r="Q57" s="16">
        <v>5</v>
      </c>
      <c r="R57" s="16">
        <v>5</v>
      </c>
      <c r="S57" s="16">
        <v>5</v>
      </c>
      <c r="T57" s="16">
        <v>5</v>
      </c>
      <c r="U57" s="16">
        <v>5</v>
      </c>
      <c r="V57" s="16">
        <v>5</v>
      </c>
      <c r="W57" s="16">
        <v>5</v>
      </c>
      <c r="X57" s="16">
        <v>5</v>
      </c>
      <c r="Y57" s="20">
        <f t="shared" si="10"/>
        <v>100</v>
      </c>
      <c r="Z57" s="2">
        <f t="shared" si="11"/>
        <v>5</v>
      </c>
    </row>
    <row r="58" spans="1:26" ht="12" customHeight="1">
      <c r="A58" s="25">
        <f>IF(B58="","",MAX($A$29:A57)+1)</f>
        <v>30</v>
      </c>
      <c r="B58" s="16">
        <v>5</v>
      </c>
      <c r="C58" s="17"/>
      <c r="D58" s="16"/>
      <c r="E58" s="16">
        <v>5</v>
      </c>
      <c r="F58" s="16">
        <v>5</v>
      </c>
      <c r="G58" s="16">
        <v>5</v>
      </c>
      <c r="H58" s="16">
        <v>5</v>
      </c>
      <c r="I58" s="16">
        <v>5</v>
      </c>
      <c r="J58" s="16">
        <v>5</v>
      </c>
      <c r="K58" s="16">
        <v>5</v>
      </c>
      <c r="L58" s="16">
        <v>5</v>
      </c>
      <c r="M58" s="16">
        <v>5</v>
      </c>
      <c r="N58" s="16">
        <v>5</v>
      </c>
      <c r="O58" s="16">
        <v>5</v>
      </c>
      <c r="P58" s="16">
        <v>5</v>
      </c>
      <c r="Q58" s="16">
        <v>5</v>
      </c>
      <c r="R58" s="16">
        <v>5</v>
      </c>
      <c r="S58" s="16">
        <v>5</v>
      </c>
      <c r="T58" s="16">
        <v>5</v>
      </c>
      <c r="U58" s="16">
        <v>5</v>
      </c>
      <c r="V58" s="16">
        <v>5</v>
      </c>
      <c r="W58" s="16">
        <v>5</v>
      </c>
      <c r="X58" s="16">
        <v>5</v>
      </c>
      <c r="Y58" s="20">
        <f t="shared" si="10"/>
        <v>100</v>
      </c>
      <c r="Z58" s="2">
        <f t="shared" si="11"/>
        <v>5</v>
      </c>
    </row>
    <row r="59" spans="1:26" ht="12" customHeight="1">
      <c r="A59" s="25">
        <f>IF(B59="","",MAX($A$29:A58)+1)</f>
        <v>31</v>
      </c>
      <c r="B59" s="16">
        <v>55</v>
      </c>
      <c r="C59" s="17"/>
      <c r="D59" s="16"/>
      <c r="E59" s="16">
        <v>5</v>
      </c>
      <c r="F59" s="16">
        <v>5</v>
      </c>
      <c r="G59" s="16">
        <v>5</v>
      </c>
      <c r="H59" s="16">
        <v>5</v>
      </c>
      <c r="I59" s="16">
        <v>5</v>
      </c>
      <c r="J59" s="16">
        <v>5</v>
      </c>
      <c r="K59" s="16">
        <v>5</v>
      </c>
      <c r="L59" s="16">
        <v>5</v>
      </c>
      <c r="M59" s="16">
        <v>5</v>
      </c>
      <c r="N59" s="16">
        <v>5</v>
      </c>
      <c r="O59" s="16">
        <v>5</v>
      </c>
      <c r="P59" s="16">
        <v>5</v>
      </c>
      <c r="Q59" s="16">
        <v>5</v>
      </c>
      <c r="R59" s="16">
        <v>5</v>
      </c>
      <c r="S59" s="16">
        <v>5</v>
      </c>
      <c r="T59" s="16">
        <v>5</v>
      </c>
      <c r="U59" s="16">
        <v>5</v>
      </c>
      <c r="V59" s="16">
        <v>5</v>
      </c>
      <c r="W59" s="16">
        <v>5</v>
      </c>
      <c r="X59" s="16">
        <v>5</v>
      </c>
      <c r="Y59" s="20">
        <f t="shared" si="10"/>
        <v>100</v>
      </c>
      <c r="Z59" s="2">
        <f t="shared" si="11"/>
        <v>5</v>
      </c>
    </row>
    <row r="60" spans="1:26" ht="12" customHeight="1">
      <c r="A60" s="25">
        <f>IF(B60="","",MAX($A$29:A59)+1)</f>
        <v>32</v>
      </c>
      <c r="B60" s="16">
        <v>5</v>
      </c>
      <c r="C60" s="17"/>
      <c r="D60" s="16"/>
      <c r="E60" s="16">
        <v>5</v>
      </c>
      <c r="F60" s="16">
        <v>5</v>
      </c>
      <c r="G60" s="16">
        <v>5</v>
      </c>
      <c r="H60" s="16">
        <v>5</v>
      </c>
      <c r="I60" s="16">
        <v>5</v>
      </c>
      <c r="J60" s="16">
        <v>5</v>
      </c>
      <c r="K60" s="16">
        <v>5</v>
      </c>
      <c r="L60" s="16">
        <v>5</v>
      </c>
      <c r="M60" s="16">
        <v>5</v>
      </c>
      <c r="N60" s="16">
        <v>5</v>
      </c>
      <c r="O60" s="16">
        <v>5</v>
      </c>
      <c r="P60" s="16">
        <v>5</v>
      </c>
      <c r="Q60" s="16">
        <v>5</v>
      </c>
      <c r="R60" s="16">
        <v>5</v>
      </c>
      <c r="S60" s="16">
        <v>5</v>
      </c>
      <c r="T60" s="16">
        <v>5</v>
      </c>
      <c r="U60" s="16">
        <v>5</v>
      </c>
      <c r="V60" s="16">
        <v>5</v>
      </c>
      <c r="W60" s="16">
        <v>5</v>
      </c>
      <c r="X60" s="16">
        <v>5</v>
      </c>
      <c r="Y60" s="20">
        <f t="shared" si="10"/>
        <v>100</v>
      </c>
      <c r="Z60" s="2">
        <f t="shared" si="11"/>
        <v>5</v>
      </c>
    </row>
    <row r="61" spans="1:26" ht="12" customHeight="1">
      <c r="A61" s="25">
        <f>IF(B61="","",MAX($A$29:A60)+1)</f>
        <v>33</v>
      </c>
      <c r="B61" s="16">
        <v>5</v>
      </c>
      <c r="C61" s="17"/>
      <c r="D61" s="16"/>
      <c r="E61" s="16">
        <v>5</v>
      </c>
      <c r="F61" s="16">
        <v>5</v>
      </c>
      <c r="G61" s="16">
        <v>5</v>
      </c>
      <c r="H61" s="16">
        <v>5</v>
      </c>
      <c r="I61" s="16">
        <v>5</v>
      </c>
      <c r="J61" s="16">
        <v>5</v>
      </c>
      <c r="K61" s="16">
        <v>5</v>
      </c>
      <c r="L61" s="16">
        <v>5</v>
      </c>
      <c r="M61" s="16">
        <v>5</v>
      </c>
      <c r="N61" s="16">
        <v>5</v>
      </c>
      <c r="O61" s="16">
        <v>5</v>
      </c>
      <c r="P61" s="16">
        <v>5</v>
      </c>
      <c r="Q61" s="16">
        <v>5</v>
      </c>
      <c r="R61" s="16">
        <v>5</v>
      </c>
      <c r="S61" s="16">
        <v>5</v>
      </c>
      <c r="T61" s="16">
        <v>5</v>
      </c>
      <c r="U61" s="16">
        <v>5</v>
      </c>
      <c r="V61" s="16">
        <v>5</v>
      </c>
      <c r="W61" s="16">
        <v>5</v>
      </c>
      <c r="X61" s="16">
        <v>5</v>
      </c>
      <c r="Y61" s="20">
        <f t="shared" si="10"/>
        <v>100</v>
      </c>
      <c r="Z61" s="2">
        <f t="shared" si="11"/>
        <v>5</v>
      </c>
    </row>
    <row r="62" spans="1:26" ht="12" customHeight="1">
      <c r="A62" s="25">
        <f>IF(B62="","",MAX($A$29:A61)+1)</f>
        <v>34</v>
      </c>
      <c r="B62" s="16">
        <v>5</v>
      </c>
      <c r="C62" s="17"/>
      <c r="D62" s="16"/>
      <c r="E62" s="16">
        <v>5</v>
      </c>
      <c r="F62" s="16">
        <v>5</v>
      </c>
      <c r="G62" s="16">
        <v>5</v>
      </c>
      <c r="H62" s="16">
        <v>5</v>
      </c>
      <c r="I62" s="16">
        <v>5</v>
      </c>
      <c r="J62" s="16">
        <v>5</v>
      </c>
      <c r="K62" s="16">
        <v>5</v>
      </c>
      <c r="L62" s="16">
        <v>5</v>
      </c>
      <c r="M62" s="16">
        <v>5</v>
      </c>
      <c r="N62" s="16">
        <v>5</v>
      </c>
      <c r="O62" s="16">
        <v>5</v>
      </c>
      <c r="P62" s="16">
        <v>5</v>
      </c>
      <c r="Q62" s="16">
        <v>5</v>
      </c>
      <c r="R62" s="16">
        <v>5</v>
      </c>
      <c r="S62" s="16">
        <v>5</v>
      </c>
      <c r="T62" s="16">
        <v>5</v>
      </c>
      <c r="U62" s="16">
        <v>5</v>
      </c>
      <c r="V62" s="16">
        <v>5</v>
      </c>
      <c r="W62" s="16">
        <v>5</v>
      </c>
      <c r="X62" s="16">
        <v>5</v>
      </c>
      <c r="Y62" s="20">
        <f t="shared" si="10"/>
        <v>100</v>
      </c>
      <c r="Z62" s="2">
        <f t="shared" si="11"/>
        <v>5</v>
      </c>
    </row>
    <row r="63" spans="1:26" ht="12" customHeight="1">
      <c r="A63" s="25">
        <f>IF(B63="","",MAX($A$29:A62)+1)</f>
        <v>35</v>
      </c>
      <c r="B63" s="16">
        <v>5</v>
      </c>
      <c r="C63" s="17"/>
      <c r="D63" s="16"/>
      <c r="E63" s="16">
        <v>5</v>
      </c>
      <c r="F63" s="16">
        <v>5</v>
      </c>
      <c r="G63" s="16">
        <v>5</v>
      </c>
      <c r="H63" s="16">
        <v>5</v>
      </c>
      <c r="I63" s="16">
        <v>5</v>
      </c>
      <c r="J63" s="16">
        <v>5</v>
      </c>
      <c r="K63" s="16">
        <v>5</v>
      </c>
      <c r="L63" s="16">
        <v>5</v>
      </c>
      <c r="M63" s="16">
        <v>5</v>
      </c>
      <c r="N63" s="16">
        <v>5</v>
      </c>
      <c r="O63" s="16">
        <v>5</v>
      </c>
      <c r="P63" s="16">
        <v>5</v>
      </c>
      <c r="Q63" s="16">
        <v>5</v>
      </c>
      <c r="R63" s="16">
        <v>5</v>
      </c>
      <c r="S63" s="16">
        <v>5</v>
      </c>
      <c r="T63" s="16">
        <v>5</v>
      </c>
      <c r="U63" s="16">
        <v>5</v>
      </c>
      <c r="V63" s="16">
        <v>5</v>
      </c>
      <c r="W63" s="16">
        <v>5</v>
      </c>
      <c r="X63" s="16">
        <v>5</v>
      </c>
      <c r="Y63" s="20">
        <f t="shared" si="10"/>
        <v>100</v>
      </c>
      <c r="Z63" s="2">
        <f t="shared" si="11"/>
        <v>5</v>
      </c>
    </row>
    <row r="64" spans="1:26" ht="12" customHeight="1">
      <c r="A64" s="25">
        <f>IF(B64="","",MAX($A$29:A63)+1)</f>
        <v>36</v>
      </c>
      <c r="B64" s="16">
        <v>5</v>
      </c>
      <c r="C64" s="17"/>
      <c r="D64" s="16"/>
      <c r="E64" s="16">
        <v>5</v>
      </c>
      <c r="F64" s="16">
        <v>5</v>
      </c>
      <c r="G64" s="16">
        <v>5</v>
      </c>
      <c r="H64" s="16">
        <v>5</v>
      </c>
      <c r="I64" s="16">
        <v>5</v>
      </c>
      <c r="J64" s="16">
        <v>5</v>
      </c>
      <c r="K64" s="16">
        <v>5</v>
      </c>
      <c r="L64" s="16">
        <v>5</v>
      </c>
      <c r="M64" s="16">
        <v>5</v>
      </c>
      <c r="N64" s="16">
        <v>5</v>
      </c>
      <c r="O64" s="16">
        <v>5</v>
      </c>
      <c r="P64" s="16">
        <v>5</v>
      </c>
      <c r="Q64" s="16">
        <v>5</v>
      </c>
      <c r="R64" s="16">
        <v>5</v>
      </c>
      <c r="S64" s="16">
        <v>5</v>
      </c>
      <c r="T64" s="16">
        <v>5</v>
      </c>
      <c r="U64" s="16">
        <v>5</v>
      </c>
      <c r="V64" s="16">
        <v>5</v>
      </c>
      <c r="W64" s="16">
        <v>5</v>
      </c>
      <c r="X64" s="16">
        <v>5</v>
      </c>
      <c r="Y64" s="20">
        <f t="shared" si="10"/>
        <v>100</v>
      </c>
      <c r="Z64" s="2">
        <f t="shared" si="11"/>
        <v>5</v>
      </c>
    </row>
    <row r="65" spans="1:26" ht="12" customHeight="1">
      <c r="A65" s="25">
        <f>IF(B65="","",MAX($A$29:A64)+1)</f>
        <v>37</v>
      </c>
      <c r="B65" s="16">
        <v>5</v>
      </c>
      <c r="C65" s="17"/>
      <c r="D65" s="16"/>
      <c r="E65" s="16">
        <v>5</v>
      </c>
      <c r="F65" s="16">
        <v>5</v>
      </c>
      <c r="G65" s="16">
        <v>5</v>
      </c>
      <c r="H65" s="16">
        <v>5</v>
      </c>
      <c r="I65" s="16">
        <v>5</v>
      </c>
      <c r="J65" s="16">
        <v>5</v>
      </c>
      <c r="K65" s="16">
        <v>5</v>
      </c>
      <c r="L65" s="16">
        <v>5</v>
      </c>
      <c r="M65" s="16">
        <v>5</v>
      </c>
      <c r="N65" s="16">
        <v>5</v>
      </c>
      <c r="O65" s="16">
        <v>5</v>
      </c>
      <c r="P65" s="16">
        <v>5</v>
      </c>
      <c r="Q65" s="16">
        <v>5</v>
      </c>
      <c r="R65" s="16">
        <v>5</v>
      </c>
      <c r="S65" s="16">
        <v>5</v>
      </c>
      <c r="T65" s="16">
        <v>5</v>
      </c>
      <c r="U65" s="16">
        <v>5</v>
      </c>
      <c r="V65" s="16">
        <v>5</v>
      </c>
      <c r="W65" s="16">
        <v>5</v>
      </c>
      <c r="X65" s="16">
        <v>5</v>
      </c>
      <c r="Y65" s="20">
        <f t="shared" si="10"/>
        <v>100</v>
      </c>
      <c r="Z65" s="2">
        <f t="shared" si="11"/>
        <v>5</v>
      </c>
    </row>
    <row r="66" spans="1:26" ht="12" customHeight="1">
      <c r="A66" s="25">
        <f>IF(B66="","",MAX($A$29:A65)+1)</f>
        <v>38</v>
      </c>
      <c r="B66" s="16">
        <v>5</v>
      </c>
      <c r="C66" s="17"/>
      <c r="D66" s="16"/>
      <c r="E66" s="16">
        <v>5</v>
      </c>
      <c r="F66" s="16">
        <v>5</v>
      </c>
      <c r="G66" s="16">
        <v>5</v>
      </c>
      <c r="H66" s="16">
        <v>5</v>
      </c>
      <c r="I66" s="16">
        <v>5</v>
      </c>
      <c r="J66" s="16">
        <v>5</v>
      </c>
      <c r="K66" s="16">
        <v>5</v>
      </c>
      <c r="L66" s="16">
        <v>5</v>
      </c>
      <c r="M66" s="16">
        <v>5</v>
      </c>
      <c r="N66" s="16">
        <v>5</v>
      </c>
      <c r="O66" s="16">
        <v>5</v>
      </c>
      <c r="P66" s="16">
        <v>5</v>
      </c>
      <c r="Q66" s="16">
        <v>5</v>
      </c>
      <c r="R66" s="16">
        <v>5</v>
      </c>
      <c r="S66" s="16">
        <v>5</v>
      </c>
      <c r="T66" s="16">
        <v>5</v>
      </c>
      <c r="U66" s="16">
        <v>5</v>
      </c>
      <c r="V66" s="16">
        <v>5</v>
      </c>
      <c r="W66" s="16">
        <v>5</v>
      </c>
      <c r="X66" s="16">
        <v>5</v>
      </c>
      <c r="Y66" s="20">
        <f t="shared" si="10"/>
        <v>100</v>
      </c>
      <c r="Z66" s="2">
        <f t="shared" si="11"/>
        <v>5</v>
      </c>
    </row>
    <row r="67" spans="1:26" ht="12" customHeight="1">
      <c r="A67" s="25">
        <f>IF(B67="","",MAX($A$29:A66)+1)</f>
        <v>39</v>
      </c>
      <c r="B67" s="16">
        <v>5</v>
      </c>
      <c r="C67" s="17"/>
      <c r="D67" s="16"/>
      <c r="E67" s="16">
        <v>5</v>
      </c>
      <c r="F67" s="16">
        <v>5</v>
      </c>
      <c r="G67" s="16">
        <v>5</v>
      </c>
      <c r="H67" s="16">
        <v>5</v>
      </c>
      <c r="I67" s="16">
        <v>5</v>
      </c>
      <c r="J67" s="16">
        <v>5</v>
      </c>
      <c r="K67" s="16">
        <v>5</v>
      </c>
      <c r="L67" s="16">
        <v>5</v>
      </c>
      <c r="M67" s="16">
        <v>5</v>
      </c>
      <c r="N67" s="16">
        <v>5</v>
      </c>
      <c r="O67" s="16">
        <v>5</v>
      </c>
      <c r="P67" s="16">
        <v>5</v>
      </c>
      <c r="Q67" s="16">
        <v>5</v>
      </c>
      <c r="R67" s="16">
        <v>5</v>
      </c>
      <c r="S67" s="16">
        <v>5</v>
      </c>
      <c r="T67" s="16">
        <v>5</v>
      </c>
      <c r="U67" s="16">
        <v>5</v>
      </c>
      <c r="V67" s="16">
        <v>5</v>
      </c>
      <c r="W67" s="16">
        <v>5</v>
      </c>
      <c r="X67" s="16">
        <v>5</v>
      </c>
      <c r="Y67" s="20">
        <f t="shared" si="10"/>
        <v>100</v>
      </c>
      <c r="Z67" s="2">
        <f t="shared" si="11"/>
        <v>5</v>
      </c>
    </row>
    <row r="68" spans="1:26" ht="12" customHeight="1">
      <c r="A68" s="25">
        <f>IF(B68="","",MAX($A$29:A67)+1)</f>
        <v>40</v>
      </c>
      <c r="B68" s="16">
        <v>5</v>
      </c>
      <c r="C68" s="17"/>
      <c r="D68" s="16"/>
      <c r="E68" s="16">
        <v>5</v>
      </c>
      <c r="F68" s="16">
        <v>5</v>
      </c>
      <c r="G68" s="16">
        <v>5</v>
      </c>
      <c r="H68" s="16">
        <v>5</v>
      </c>
      <c r="I68" s="16">
        <v>5</v>
      </c>
      <c r="J68" s="16">
        <v>5</v>
      </c>
      <c r="K68" s="16">
        <v>5</v>
      </c>
      <c r="L68" s="16">
        <v>5</v>
      </c>
      <c r="M68" s="16">
        <v>5</v>
      </c>
      <c r="N68" s="16">
        <v>5</v>
      </c>
      <c r="O68" s="16">
        <v>5</v>
      </c>
      <c r="P68" s="16">
        <v>5</v>
      </c>
      <c r="Q68" s="16">
        <v>5</v>
      </c>
      <c r="R68" s="16">
        <v>5</v>
      </c>
      <c r="S68" s="16">
        <v>5</v>
      </c>
      <c r="T68" s="16">
        <v>5</v>
      </c>
      <c r="U68" s="16">
        <v>5</v>
      </c>
      <c r="V68" s="16">
        <v>5</v>
      </c>
      <c r="W68" s="16">
        <v>5</v>
      </c>
      <c r="X68" s="16">
        <v>5</v>
      </c>
      <c r="Y68" s="20">
        <f t="shared" si="10"/>
        <v>100</v>
      </c>
      <c r="Z68" s="2">
        <f t="shared" si="11"/>
        <v>5</v>
      </c>
    </row>
    <row r="69" spans="1:26" ht="12" customHeight="1">
      <c r="A69" s="25">
        <f>IF(B69="","",MAX($A$29:A68)+1)</f>
        <v>41</v>
      </c>
      <c r="B69" s="16">
        <v>5</v>
      </c>
      <c r="C69" s="17"/>
      <c r="D69" s="16"/>
      <c r="E69" s="16">
        <v>5</v>
      </c>
      <c r="F69" s="16">
        <v>5</v>
      </c>
      <c r="G69" s="16">
        <v>5</v>
      </c>
      <c r="H69" s="16">
        <v>5</v>
      </c>
      <c r="I69" s="16">
        <v>5</v>
      </c>
      <c r="J69" s="16">
        <v>5</v>
      </c>
      <c r="K69" s="16">
        <v>5</v>
      </c>
      <c r="L69" s="16">
        <v>5</v>
      </c>
      <c r="M69" s="16">
        <v>5</v>
      </c>
      <c r="N69" s="16">
        <v>5</v>
      </c>
      <c r="O69" s="16">
        <v>5</v>
      </c>
      <c r="P69" s="16">
        <v>5</v>
      </c>
      <c r="Q69" s="16">
        <v>5</v>
      </c>
      <c r="R69" s="16">
        <v>5</v>
      </c>
      <c r="S69" s="16">
        <v>5</v>
      </c>
      <c r="T69" s="16">
        <v>5</v>
      </c>
      <c r="U69" s="16">
        <v>5</v>
      </c>
      <c r="V69" s="16">
        <v>5</v>
      </c>
      <c r="W69" s="16">
        <v>5</v>
      </c>
      <c r="X69" s="16">
        <v>5</v>
      </c>
      <c r="Y69" s="20">
        <f t="shared" si="10"/>
        <v>100</v>
      </c>
      <c r="Z69" s="2">
        <f t="shared" si="11"/>
        <v>5</v>
      </c>
    </row>
    <row r="70" spans="1:26">
      <c r="C70" s="6"/>
      <c r="Y70" s="20" t="str">
        <f t="shared" si="10"/>
        <v/>
      </c>
      <c r="Z70" s="2" t="str">
        <f t="shared" si="11"/>
        <v/>
      </c>
    </row>
    <row r="72" spans="1:26" ht="12" customHeight="1"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5"/>
    </row>
    <row r="81" ht="15" customHeight="1"/>
  </sheetData>
  <sheetProtection algorithmName="SHA-512" hashValue="j4196j6r0vbMEaJ3wdcYIxcENitY4YHyQpKYzuCEpB+ML53u3Md0WqIiIqQ2S8MlkCt3BGymf30WZjP1AgNtjQ==" saltValue="B/3OoLPso+PKoTqnFdyJAQ==" spinCount="100000" sheet="1" objects="1" scenarios="1" formatRows="0" selectLockedCells="1"/>
  <mergeCells count="63">
    <mergeCell ref="A1:Y1"/>
    <mergeCell ref="A2:D2"/>
    <mergeCell ref="E2:Y2"/>
    <mergeCell ref="A3:D3"/>
    <mergeCell ref="E3:G3"/>
    <mergeCell ref="H3:I3"/>
    <mergeCell ref="J3:Y3"/>
    <mergeCell ref="H4:I4"/>
    <mergeCell ref="J4:Y4"/>
    <mergeCell ref="A5:D5"/>
    <mergeCell ref="E5:G5"/>
    <mergeCell ref="H5:I5"/>
    <mergeCell ref="J5:Y5"/>
    <mergeCell ref="C9:F9"/>
    <mergeCell ref="C10:F10"/>
    <mergeCell ref="C7:G7"/>
    <mergeCell ref="C8:F8"/>
    <mergeCell ref="A4:D4"/>
    <mergeCell ref="E4:G4"/>
    <mergeCell ref="A24:D24"/>
    <mergeCell ref="A25:D25"/>
    <mergeCell ref="A26:D26"/>
    <mergeCell ref="A27:Y27"/>
    <mergeCell ref="P7:S7"/>
    <mergeCell ref="P8:S8"/>
    <mergeCell ref="P9:S9"/>
    <mergeCell ref="P10:S10"/>
    <mergeCell ref="A19:D19"/>
    <mergeCell ref="Y19:Y20"/>
    <mergeCell ref="A20:D20"/>
    <mergeCell ref="A21:D21"/>
    <mergeCell ref="A22:D22"/>
    <mergeCell ref="A23:D23"/>
    <mergeCell ref="A14:C14"/>
    <mergeCell ref="A15:Y16"/>
    <mergeCell ref="H7:K7"/>
    <mergeCell ref="H8:K8"/>
    <mergeCell ref="H9:K9"/>
    <mergeCell ref="H10:K10"/>
    <mergeCell ref="T7:Y7"/>
    <mergeCell ref="T8:Y8"/>
    <mergeCell ref="T9:Y9"/>
    <mergeCell ref="T10:Y10"/>
    <mergeCell ref="N18:P18"/>
    <mergeCell ref="Q18:Y18"/>
    <mergeCell ref="P12:S12"/>
    <mergeCell ref="H11:K11"/>
    <mergeCell ref="H12:K12"/>
    <mergeCell ref="L11:O11"/>
    <mergeCell ref="L12:O12"/>
    <mergeCell ref="A17:Y17"/>
    <mergeCell ref="A18:G18"/>
    <mergeCell ref="H18:J18"/>
    <mergeCell ref="K18:M18"/>
    <mergeCell ref="C11:F11"/>
    <mergeCell ref="C12:F12"/>
    <mergeCell ref="P11:S11"/>
    <mergeCell ref="L9:O9"/>
    <mergeCell ref="L8:O8"/>
    <mergeCell ref="L7:O7"/>
    <mergeCell ref="T11:Y11"/>
    <mergeCell ref="T12:Y12"/>
    <mergeCell ref="L10:O10"/>
  </mergeCells>
  <phoneticPr fontId="11" type="noConversion"/>
  <conditionalFormatting sqref="A29:A69">
    <cfRule type="expression" dxfId="10" priority="4">
      <formula>$B29=""</formula>
    </cfRule>
  </conditionalFormatting>
  <conditionalFormatting sqref="A29:X69 Y29:Y70">
    <cfRule type="expression" dxfId="9" priority="1">
      <formula>$B29&gt;0</formula>
    </cfRule>
    <cfRule type="expression" dxfId="8" priority="7">
      <formula>$B29=""</formula>
    </cfRule>
  </conditionalFormatting>
  <conditionalFormatting sqref="B30:D69">
    <cfRule type="expression" dxfId="7" priority="9">
      <formula>$B30=""</formula>
    </cfRule>
  </conditionalFormatting>
  <conditionalFormatting sqref="E29:X69 Y29:Y70">
    <cfRule type="expression" dxfId="6" priority="2">
      <formula>$D29="Kopya"</formula>
    </cfRule>
    <cfRule type="expression" dxfId="5" priority="6">
      <formula>E29&gt;=E$21*0.7</formula>
    </cfRule>
    <cfRule type="expression" dxfId="4" priority="8">
      <formula>E29&lt;E$21*0.5</formula>
    </cfRule>
    <cfRule type="expression" dxfId="3" priority="10">
      <formula>E29&lt;E$21*0.7</formula>
    </cfRule>
  </conditionalFormatting>
  <conditionalFormatting sqref="Y21">
    <cfRule type="expression" dxfId="2" priority="11">
      <formula>$Y$21=100</formula>
    </cfRule>
  </conditionalFormatting>
  <conditionalFormatting sqref="Y29:Y70 E29:X69">
    <cfRule type="expression" dxfId="1" priority="5" stopIfTrue="1">
      <formula>$D29="Girmedi"</formula>
    </cfRule>
  </conditionalFormatting>
  <conditionalFormatting sqref="Y29:Y70">
    <cfRule type="expression" dxfId="0" priority="3">
      <formula>$B29=""</formula>
    </cfRule>
  </conditionalFormatting>
  <dataValidations count="1">
    <dataValidation type="list" allowBlank="1" showInputMessage="1" showErrorMessage="1" sqref="D29:D69" xr:uid="{C0D26E77-FD5B-AD46-B5BF-8315D461EDF7}">
      <formula1>"Girmedi,Kopya,"</formula1>
    </dataValidation>
  </dataValidations>
  <pageMargins left="0.25" right="0.25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KLASİK SINAV10</vt:lpstr>
      <vt:lpstr>KLASİK SINAV20</vt:lpstr>
      <vt:lpstr>'KLASİK SINAV10'!Yazdırma_Alanı</vt:lpstr>
      <vt:lpstr>'KLASİK SINAV20'!Yazdırma_Alanı</vt:lpstr>
    </vt:vector>
  </TitlesOfParts>
  <Manager/>
  <Company>Antalya Ölçme Değerlendirme Merkezi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KLASİK SINAV ANALİZ PROGRAMI</dc:title>
  <dc:subject>KLASİK SINAV ANALİZ PROGRAMI</dc:subject>
  <dc:creator>Antalya Ölçme Değerlendirme Merkezi</dc:creator>
  <cp:keywords>SINAV ANALİZ</cp:keywords>
  <dc:description>OKULLARDA YAPILAN KLASİK YAZILI SINAVLARI ANALİZ PROGRAMI</dc:description>
  <cp:lastModifiedBy>rec</cp:lastModifiedBy>
  <cp:lastPrinted>2023-10-16T17:42:01Z</cp:lastPrinted>
  <dcterms:created xsi:type="dcterms:W3CDTF">2015-12-10T13:41:24Z</dcterms:created>
  <dcterms:modified xsi:type="dcterms:W3CDTF">2024-01-11T17:36:39Z</dcterms:modified>
  <cp:category>EĞİTİM ÖĞRETİM</cp:category>
</cp:coreProperties>
</file>